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4高齢者福祉課\01.高齢者福祉係\61 総合事業\R0403　添付ファイル（１）\"/>
    </mc:Choice>
  </mc:AlternateContent>
  <bookViews>
    <workbookView xWindow="0" yWindow="0" windowWidth="20490" windowHeight="7530" firstSheet="1" activeTab="2"/>
  </bookViews>
  <sheets>
    <sheet name="【記載例】通所介護" sheetId="8" r:id="rId1"/>
    <sheet name="【記載例】シフト記号表（勤務時間帯）" sheetId="6" r:id="rId2"/>
    <sheet name="通所介護" sheetId="2" r:id="rId3"/>
    <sheet name="シフト記号表（勤務時間帯)" sheetId="9" r:id="rId4"/>
    <sheet name="記入方法" sheetId="7" r:id="rId5"/>
    <sheet name="プルダウン・リスト" sheetId="3" r:id="rId6"/>
  </sheets>
  <definedNames>
    <definedName name="_xlnm.Print_Area" localSheetId="0">【記載例】通所介護!$A$1:$BF$72</definedName>
    <definedName name="_xlnm.Print_Area" localSheetId="4">記入方法!$B$1:$S$77</definedName>
    <definedName name="_xlnm.Print_Area" localSheetId="2">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9" i="8" l="1"/>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E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X70" i="2"/>
  <c r="AW72" i="2"/>
  <c r="AW71" i="2"/>
  <c r="AW70" i="2"/>
  <c r="AW69" i="2"/>
  <c r="AW68" i="2"/>
  <c r="AT72" i="2"/>
  <c r="AT71" i="2"/>
  <c r="AT70" i="2"/>
  <c r="AT69" i="2"/>
  <c r="AT68" i="2"/>
  <c r="AM72" i="2"/>
  <c r="AM71" i="2"/>
  <c r="AM70" i="2"/>
  <c r="AM69" i="2"/>
  <c r="AM68" i="2"/>
  <c r="AF72" i="2"/>
  <c r="AF71" i="2"/>
  <c r="AF70" i="2"/>
  <c r="AF69" i="2"/>
  <c r="AF68" i="2"/>
  <c r="T68" i="2"/>
  <c r="U68" i="2"/>
  <c r="V68" i="2"/>
  <c r="W68" i="2"/>
  <c r="X68" i="2"/>
  <c r="Y68" i="2"/>
  <c r="Z68" i="2"/>
  <c r="AA68" i="2"/>
  <c r="AB68" i="2"/>
  <c r="AC68" i="2"/>
  <c r="AD68" i="2"/>
  <c r="AE68" i="2"/>
  <c r="AG68" i="2"/>
  <c r="AH68" i="2"/>
  <c r="AI68" i="2"/>
  <c r="AJ68" i="2"/>
  <c r="AK68" i="2"/>
  <c r="AL68" i="2"/>
  <c r="AN68" i="2"/>
  <c r="AO68" i="2"/>
  <c r="AP68" i="2"/>
  <c r="AQ68" i="2"/>
  <c r="AR68" i="2"/>
  <c r="AS68" i="2"/>
  <c r="AU68" i="2"/>
  <c r="AV68" i="2"/>
  <c r="T69" i="2"/>
  <c r="U69" i="2"/>
  <c r="V69" i="2"/>
  <c r="W69" i="2"/>
  <c r="X69" i="2"/>
  <c r="Y69" i="2"/>
  <c r="Z69" i="2"/>
  <c r="AA69" i="2"/>
  <c r="AB69" i="2"/>
  <c r="AC69" i="2"/>
  <c r="AD69" i="2"/>
  <c r="AE69" i="2"/>
  <c r="AG69" i="2"/>
  <c r="AH69" i="2"/>
  <c r="AI69" i="2"/>
  <c r="AJ69" i="2"/>
  <c r="AK69" i="2"/>
  <c r="AL69" i="2"/>
  <c r="AN69" i="2"/>
  <c r="AO69" i="2"/>
  <c r="AP69" i="2"/>
  <c r="AQ69" i="2"/>
  <c r="AR69" i="2"/>
  <c r="AS69" i="2"/>
  <c r="AU69" i="2"/>
  <c r="AV69" i="2"/>
  <c r="T70" i="2"/>
  <c r="U70" i="2"/>
  <c r="V70" i="2"/>
  <c r="W70" i="2"/>
  <c r="Y70" i="2"/>
  <c r="Z70" i="2"/>
  <c r="AA70" i="2"/>
  <c r="AB70" i="2"/>
  <c r="AC70" i="2"/>
  <c r="AD70" i="2"/>
  <c r="AE70" i="2"/>
  <c r="AG70" i="2"/>
  <c r="AH70" i="2"/>
  <c r="AI70" i="2"/>
  <c r="AJ70" i="2"/>
  <c r="AK70" i="2"/>
  <c r="AL70" i="2"/>
  <c r="AN70" i="2"/>
  <c r="AO70" i="2"/>
  <c r="AP70" i="2"/>
  <c r="AQ70" i="2"/>
  <c r="AR70" i="2"/>
  <c r="AS70" i="2"/>
  <c r="AU70" i="2"/>
  <c r="AV70" i="2"/>
  <c r="T71" i="2"/>
  <c r="U71" i="2"/>
  <c r="V71" i="2"/>
  <c r="W71" i="2"/>
  <c r="X71" i="2"/>
  <c r="Y71" i="2"/>
  <c r="Z71" i="2"/>
  <c r="AA71" i="2"/>
  <c r="AB71" i="2"/>
  <c r="AC71" i="2"/>
  <c r="AD71" i="2"/>
  <c r="AE71" i="2"/>
  <c r="AG71" i="2"/>
  <c r="AH71" i="2"/>
  <c r="AI71" i="2"/>
  <c r="AJ71" i="2"/>
  <c r="AK71" i="2"/>
  <c r="AL71" i="2"/>
  <c r="AN71" i="2"/>
  <c r="AO71" i="2"/>
  <c r="AP71" i="2"/>
  <c r="AQ71" i="2"/>
  <c r="AR71" i="2"/>
  <c r="AS71" i="2"/>
  <c r="AU71" i="2"/>
  <c r="AV71" i="2"/>
  <c r="T72" i="2"/>
  <c r="U72" i="2"/>
  <c r="V72" i="2"/>
  <c r="W72" i="2"/>
  <c r="X72" i="2"/>
  <c r="Y72" i="2"/>
  <c r="Z72" i="2"/>
  <c r="AA72" i="2"/>
  <c r="AB72" i="2"/>
  <c r="AC72" i="2"/>
  <c r="AD72" i="2"/>
  <c r="AE72" i="2"/>
  <c r="AG72" i="2"/>
  <c r="AH72" i="2"/>
  <c r="AI72" i="2"/>
  <c r="AJ72" i="2"/>
  <c r="AK72" i="2"/>
  <c r="AL72" i="2"/>
  <c r="AN72" i="2"/>
  <c r="AO72" i="2"/>
  <c r="AP72" i="2"/>
  <c r="AQ72" i="2"/>
  <c r="AR72" i="2"/>
  <c r="AS72" i="2"/>
  <c r="AU72" i="2"/>
  <c r="AV72" i="2"/>
  <c r="S69" i="2"/>
  <c r="S70" i="2"/>
  <c r="S71" i="2"/>
  <c r="S72" i="2"/>
  <c r="S68"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AW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F71" i="8" s="1"/>
  <c r="AE54" i="8"/>
  <c r="AD54" i="8"/>
  <c r="AD71" i="8" s="1"/>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AX36" i="8" l="1"/>
  <c r="AZ36" i="8" s="1"/>
  <c r="AX48" i="8"/>
  <c r="AZ48" i="8" s="1"/>
  <c r="AX53" i="8"/>
  <c r="AZ53" i="8" s="1"/>
  <c r="AX60" i="8"/>
  <c r="AZ60" i="8" s="1"/>
  <c r="AX29" i="8"/>
  <c r="AX30" i="8"/>
  <c r="AZ30" i="8" s="1"/>
  <c r="AX35" i="8"/>
  <c r="AZ35" i="8" s="1"/>
  <c r="AX42" i="8"/>
  <c r="AZ42" i="8" s="1"/>
  <c r="AX47" i="8"/>
  <c r="AZ47" i="8" s="1"/>
  <c r="AX54" i="8"/>
  <c r="AX59" i="8"/>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3" i="8"/>
  <c r="X62" i="8"/>
  <c r="AF62" i="8"/>
  <c r="W63" i="8"/>
  <c r="W67" i="8" s="1"/>
  <c r="AM63" i="8"/>
  <c r="AM67" i="8" s="1"/>
  <c r="S62" i="8"/>
  <c r="AA62" i="8"/>
  <c r="AI62" i="8"/>
  <c r="AQ62" i="8"/>
  <c r="Z63" i="8"/>
  <c r="Z67" i="8" s="1"/>
  <c r="AH63" i="8"/>
  <c r="AH67" i="8" s="1"/>
  <c r="AP63" i="8"/>
  <c r="AP67" i="8" s="1"/>
  <c r="AV62" i="8"/>
  <c r="AU63" i="8"/>
  <c r="AU67" i="8" s="1"/>
  <c r="T62" i="8"/>
  <c r="AB62" i="8"/>
  <c r="AJ62" i="8"/>
  <c r="AR62" i="8"/>
  <c r="S63" i="8"/>
  <c r="S67" i="8" s="1"/>
  <c r="AA63" i="8"/>
  <c r="AA67" i="8" s="1"/>
  <c r="AI63" i="8"/>
  <c r="AI67" i="8" s="1"/>
  <c r="AQ63" i="8"/>
  <c r="AQ67" i="8" s="1"/>
  <c r="AN62" i="8"/>
  <c r="AE63" i="8"/>
  <c r="AE67" i="8" s="1"/>
  <c r="W62" i="8"/>
  <c r="AE62" i="8"/>
  <c r="AM62" i="8"/>
  <c r="AU62" i="8"/>
  <c r="V63" i="8"/>
  <c r="V67" i="8" s="1"/>
  <c r="AD63" i="8"/>
  <c r="AD67" i="8" s="1"/>
  <c r="AL63" i="8"/>
  <c r="AL67" i="8" s="1"/>
  <c r="AT63" i="8"/>
  <c r="AT67" i="8" s="1"/>
  <c r="AZ54" i="8"/>
  <c r="AZ59" i="8"/>
  <c r="AZ56" i="8"/>
  <c r="AZ29" i="8"/>
  <c r="AZ57" i="8"/>
  <c r="U62" i="8"/>
  <c r="Y62" i="8"/>
  <c r="AC62" i="8"/>
  <c r="AG62" i="8"/>
  <c r="AK62" i="8"/>
  <c r="AO62" i="8"/>
  <c r="AS62" i="8"/>
  <c r="AW62" i="8"/>
  <c r="T63" i="8"/>
  <c r="T67" i="8" s="1"/>
  <c r="X63" i="8"/>
  <c r="X67" i="8" s="1"/>
  <c r="AB63" i="8"/>
  <c r="AB67" i="8" s="1"/>
  <c r="AF63" i="8"/>
  <c r="AF67" i="8" s="1"/>
  <c r="AJ63" i="8"/>
  <c r="AJ67" i="8" s="1"/>
  <c r="AN63" i="8"/>
  <c r="AN67" i="8" s="1"/>
  <c r="AR63" i="8"/>
  <c r="AR67" i="8" s="1"/>
  <c r="AV63" i="8"/>
  <c r="AV67" i="8" s="1"/>
  <c r="S20" i="8"/>
  <c r="S21" i="8" s="1"/>
  <c r="W20" i="8"/>
  <c r="W21" i="8" s="1"/>
  <c r="AA20" i="8"/>
  <c r="AA21" i="8" s="1"/>
  <c r="AE20" i="8"/>
  <c r="AE21" i="8" s="1"/>
  <c r="AI20" i="8"/>
  <c r="AI21" i="8" s="1"/>
  <c r="AM20" i="8"/>
  <c r="AM21" i="8" s="1"/>
  <c r="V62" i="8"/>
  <c r="Z62" i="8"/>
  <c r="AD62" i="8"/>
  <c r="AH62" i="8"/>
  <c r="AL62" i="8"/>
  <c r="AP62" i="8"/>
  <c r="AT62" i="8"/>
  <c r="U63" i="8"/>
  <c r="U67" i="8" s="1"/>
  <c r="Y63" i="8"/>
  <c r="Y67" i="8" s="1"/>
  <c r="AC63" i="8"/>
  <c r="AC67" i="8" s="1"/>
  <c r="AG63" i="8"/>
  <c r="AG67" i="8" s="1"/>
  <c r="AK63" i="8"/>
  <c r="AK67" i="8" s="1"/>
  <c r="AO63" i="8"/>
  <c r="AO67" i="8" s="1"/>
  <c r="AS63" i="8"/>
  <c r="AS67" i="8" s="1"/>
  <c r="S36" i="6"/>
  <c r="Q36" i="6"/>
  <c r="S35" i="6"/>
  <c r="Q35" i="6"/>
  <c r="S34" i="6"/>
  <c r="Q34" i="6"/>
  <c r="S33" i="6"/>
  <c r="Q33" i="6"/>
  <c r="B55" i="2"/>
  <c r="AZ26" i="8" l="1"/>
  <c r="AX63" i="8"/>
  <c r="AZ63" i="8" s="1"/>
  <c r="B58" i="2"/>
  <c r="B25" i="2"/>
  <c r="B28" i="2" s="1"/>
  <c r="B31" i="2" s="1"/>
  <c r="B34" i="2" s="1"/>
  <c r="B37" i="2" s="1"/>
  <c r="B40" i="2" s="1"/>
  <c r="B43" i="2" s="1"/>
  <c r="B46" i="2" s="1"/>
  <c r="B49" i="2" s="1"/>
  <c r="B52" i="2" s="1"/>
  <c r="T10" i="2" l="1"/>
  <c r="T8" i="2"/>
  <c r="BC14" i="2"/>
  <c r="S66"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X51" i="2" l="1"/>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AX54" i="2" l="1"/>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50" i="2" l="1"/>
  <c r="AZ50" i="2" s="1"/>
  <c r="AX23" i="2"/>
  <c r="AZ23" i="2" s="1"/>
  <c r="AX29" i="2"/>
  <c r="AZ29" i="2" s="1"/>
  <c r="AX47" i="2"/>
  <c r="AZ47" i="2" s="1"/>
  <c r="AX53" i="2"/>
  <c r="AZ53" i="2" s="1"/>
  <c r="AX59" i="2"/>
  <c r="AX35" i="2"/>
  <c r="AZ35" i="2" s="1"/>
  <c r="AX41" i="2"/>
  <c r="AZ41" i="2" s="1"/>
  <c r="AX26" i="2"/>
  <c r="AX62" i="2" s="1"/>
  <c r="AZ62" i="2" s="1"/>
  <c r="AX32" i="2"/>
  <c r="AX38" i="2"/>
  <c r="AZ38" i="2" s="1"/>
  <c r="AX44" i="2"/>
  <c r="AZ44" i="2" s="1"/>
  <c r="AX56" i="2"/>
  <c r="AZ56" i="2" s="1"/>
  <c r="AZ24" i="2"/>
  <c r="AZ42" i="2"/>
  <c r="AZ60" i="2"/>
  <c r="AZ30" i="2"/>
  <c r="AZ48" i="2"/>
  <c r="AZ27" i="2"/>
  <c r="AZ36" i="2"/>
  <c r="AZ51" i="2"/>
  <c r="AZ54" i="2"/>
  <c r="AZ57" i="2"/>
  <c r="AZ39" i="2"/>
  <c r="AZ33" i="2"/>
  <c r="AZ59" i="2"/>
  <c r="AZ45" i="2"/>
  <c r="AZ26" i="2" l="1"/>
  <c r="AX63" i="2"/>
  <c r="AZ63" i="2" s="1"/>
  <c r="AZ32" i="2"/>
  <c r="F60" i="2"/>
  <c r="F57" i="2"/>
  <c r="F54" i="2"/>
  <c r="F51" i="2"/>
  <c r="F48" i="2"/>
  <c r="F45" i="2"/>
  <c r="F42" i="2"/>
  <c r="F39" i="2"/>
  <c r="F36" i="2"/>
  <c r="F33" i="2"/>
  <c r="F30" i="2"/>
  <c r="F27" i="2"/>
  <c r="F24" i="2"/>
  <c r="AU62" i="2" l="1"/>
  <c r="AN62" i="2"/>
  <c r="AG62" i="2"/>
  <c r="V62" i="2"/>
  <c r="Z62" i="2"/>
  <c r="AD62" i="2"/>
  <c r="AJ62" i="2"/>
  <c r="AP62" i="2"/>
  <c r="AV62" i="2"/>
  <c r="V63" i="2"/>
  <c r="Z63" i="2"/>
  <c r="AD63" i="2"/>
  <c r="AJ63" i="2"/>
  <c r="AP63" i="2"/>
  <c r="AV63" i="2"/>
  <c r="U62" i="2"/>
  <c r="AI62" i="2"/>
  <c r="U63" i="2"/>
  <c r="AI63" i="2"/>
  <c r="S62" i="2"/>
  <c r="AT62" i="2"/>
  <c r="AM62" i="2"/>
  <c r="AF62" i="2"/>
  <c r="W62" i="2"/>
  <c r="AA62" i="2"/>
  <c r="AE62" i="2"/>
  <c r="AK62" i="2"/>
  <c r="AQ62" i="2"/>
  <c r="AW62" i="2"/>
  <c r="W63" i="2"/>
  <c r="AA63" i="2"/>
  <c r="AE63" i="2"/>
  <c r="AK63" i="2"/>
  <c r="AQ63" i="2"/>
  <c r="AW63" i="2"/>
  <c r="AF63" i="2"/>
  <c r="AC62" i="2"/>
  <c r="AS62" i="2"/>
  <c r="AC63" i="2"/>
  <c r="AS63" i="2"/>
  <c r="AU63" i="2"/>
  <c r="AN63" i="2"/>
  <c r="AG63" i="2"/>
  <c r="T62" i="2"/>
  <c r="X62" i="2"/>
  <c r="AB62" i="2"/>
  <c r="AH62" i="2"/>
  <c r="AL62" i="2"/>
  <c r="AR62" i="2"/>
  <c r="T63" i="2"/>
  <c r="X63" i="2"/>
  <c r="AB63" i="2"/>
  <c r="AH63" i="2"/>
  <c r="AL63" i="2"/>
  <c r="AR63" i="2"/>
  <c r="S63" i="2"/>
  <c r="AT63" i="2"/>
  <c r="AM63" i="2"/>
  <c r="Y62" i="2"/>
  <c r="AO62" i="2"/>
  <c r="Y63" i="2"/>
  <c r="AO63" i="2"/>
  <c r="T66" i="2" l="1"/>
  <c r="U66" i="2" l="1"/>
  <c r="V66" i="2" l="1"/>
  <c r="W66" i="2" l="1"/>
  <c r="X66" i="2" l="1"/>
  <c r="Y66" i="2" l="1"/>
  <c r="Z66" i="2" l="1"/>
  <c r="AA66" i="2" l="1"/>
  <c r="AB66" i="2" l="1"/>
  <c r="AC66" i="2" l="1"/>
  <c r="AD66" i="2" l="1"/>
  <c r="AE66" i="2" l="1"/>
  <c r="AF66" i="2" l="1"/>
  <c r="AG66" i="2" l="1"/>
  <c r="AH66" i="2" l="1"/>
  <c r="AI66" i="2" l="1"/>
  <c r="AJ66" i="2" l="1"/>
  <c r="AK66" i="2" l="1"/>
  <c r="AL66" i="2" l="1"/>
  <c r="AM66" i="2" l="1"/>
  <c r="AN66" i="2" l="1"/>
  <c r="AO66" i="2" l="1"/>
  <c r="AP66" i="2" l="1"/>
  <c r="AQ66" i="2" l="1"/>
  <c r="AR66" i="2" l="1"/>
  <c r="AS66" i="2" l="1"/>
  <c r="AT66" i="2" l="1"/>
  <c r="AU66" i="2" l="1"/>
  <c r="AV66" i="2" l="1"/>
  <c r="AW66" i="2" l="1"/>
</calcChain>
</file>

<file path=xl/sharedStrings.xml><?xml version="1.0" encoding="utf-8"?>
<sst xmlns="http://schemas.openxmlformats.org/spreadsheetml/2006/main" count="1220" uniqueCount="238">
  <si>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</si>
  <si>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</si>
  <si>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</si>
  <si>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</si>
  <si>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</si>
  <si>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</si>
  <si>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</si>
  <si>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</si>
  <si>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</si>
  <si>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</si>
  <si>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</si>
  <si>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</si>
  <si>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</si>
  <si>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</si>
  <si>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</si>
  <si>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</si>
  <si>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</si>
  <si>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</si>
  <si>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</si>
  <si>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</si>
  <si>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</si>
  <si>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</si>
  <si>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</si>
  <si>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</si>
  <si>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</si>
  <si>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</si>
  <si>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</si>
  <si>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</si>
  <si>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</si>
  <si>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</si>
  <si>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</si>
  <si>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</si>
  <si>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</si>
  <si>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</si>
  <si>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</si>
  <si>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</si>
  <si>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</si>
  <si>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</si>
  <si>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</si>
  <si>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</si>
  <si>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</si>
  <si>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</si>
  <si>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</si>
  <si>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</si>
  <si>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</si>
  <si>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</si>
  <si>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</si>
  <si>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</si>
  <si>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</si>
  <si>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</si>
  <si>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</si>
  <si>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</si>
  <si>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</si>
  <si>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</si>
  <si>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</si>
  <si>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</si>
  <si>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</si>
  <si>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</si>
  <si>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</si>
  <si>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</si>
  <si>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</si>
  <si>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</si>
  <si>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</si>
  <si>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</si>
  <si>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</si>
  <si>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</si>
  <si>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</si>
  <si>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</si>
  <si>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</si>
  <si>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</si>
  <si>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</si>
  <si>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</si>
  <si>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</si>
  <si>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</si>
  <si>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</si>
  <si>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</si>
  <si>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</si>
  <si>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</si>
  <si>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</si>
  <si>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</si>
  <si>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</si>
  <si>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</si>
  <si>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</si>
  <si>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</si>
  <si>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</si>
  <si>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</si>
  <si>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</si>
  <si>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</si>
  <si>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</si>
  <si>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</si>
  <si>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</si>
  <si>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</si>
  <si>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</si>
  <si>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</si>
  <si>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</si>
  <si>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</si>
  <si>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</si>
  <si>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</si>
  <si>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</si>
  <si>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</si>
  <si>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</si>
  <si>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</si>
  <si>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</si>
  <si>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</si>
  <si>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</si>
  <si>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</si>
  <si>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</si>
  <si>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</si>
  <si>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</si>
  <si>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</si>
  <si>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</si>
  <si>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</si>
  <si>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</si>
  <si>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</si>
  <si>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</si>
  <si>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</si>
  <si>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</si>
  <si>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</si>
  <si>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</si>
  <si>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</si>
  <si>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</si>
  <si>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</si>
  <si>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</si>
  <si>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</si>
  <si>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</si>
  <si>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</si>
  <si>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</si>
  <si>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</si>
  <si>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</si>
  <si>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</si>
  <si>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</si>
  <si>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</si>
  <si>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</si>
  <si>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</si>
  <si>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</si>
  <si>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</si>
  <si>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</si>
  <si>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</si>
  <si>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</si>
  <si>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</si>
  <si>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</si>
  <si>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</si>
  <si>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</si>
  <si>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</si>
  <si>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</si>
  <si>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</si>
  <si>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</si>
  <si>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</si>
  <si>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</si>
  <si>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</si>
  <si>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</si>
  <si>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</si>
  <si>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</si>
  <si>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</si>
  <si>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</si>
  <si>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</si>
  <si>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</si>
  <si>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</si>
  <si>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</si>
  <si>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</si>
  <si>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</si>
  <si>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</si>
  <si>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</si>
  <si>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</si>
  <si>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</si>
  <si>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</si>
  <si>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</si>
  <si>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</si>
  <si>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</si>
  <si>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</si>
  <si>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</si>
  <si>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</si>
  <si>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</si>
  <si>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</si>
  <si>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</si>
  <si>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</si>
  <si>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</si>
  <si>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</si>
  <si>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</si>
  <si>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</si>
  <si>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</si>
  <si>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</si>
  <si>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</si>
  <si>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</si>
  <si>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</si>
  <si>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</si>
  <si>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</si>
  <si>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</si>
  <si>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</si>
  <si>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</si>
  <si>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</si>
  <si>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</si>
  <si>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</si>
  <si>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</si>
  <si>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</si>
  <si>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</si>
  <si>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</si>
  <si>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</si>
  <si>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</si>
  <si>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</si>
  <si>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</si>
  <si>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</si>
  <si>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</si>
  <si>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</si>
  <si>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</si>
  <si>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</si>
  <si>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</si>
  <si>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</si>
  <si>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</si>
  <si>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</si>
  <si>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</si>
  <si>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</si>
  <si>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</si>
  <si>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</si>
  <si>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</si>
  <si>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</si>
  <si>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</si>
  <si>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</si>
  <si>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</si>
  <si>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</si>
  <si>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</si>
  <si>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</si>
  <si>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</si>
  <si>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</si>
  <si>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</si>
  <si>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</si>
  <si>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</si>
  <si>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</si>
  <si>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</si>
  <si>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</si>
  <si>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</si>
  <si>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</si>
  <si>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</si>
  <si>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</si>
  <si>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</si>
  <si>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</si>
  <si>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（参考様式１　通所型サービス用）</t>
    <rPh sb="1" eb="3">
      <t>サンコウ</t>
    </rPh>
    <rPh sb="3" eb="5">
      <t>ヨウシキ</t>
    </rPh>
    <phoneticPr fontId="2"/>
  </si>
  <si>
    <t>介護保険法に基づく第1号通所事業</t>
    <rPh sb="0" eb="2">
      <t>カイゴ</t>
    </rPh>
    <rPh sb="2" eb="4">
      <t>ホケン</t>
    </rPh>
    <rPh sb="4" eb="5">
      <t>ホウ</t>
    </rPh>
    <rPh sb="6" eb="7">
      <t>モト</t>
    </rPh>
    <rPh sb="9" eb="10">
      <t>ダイ</t>
    </rPh>
    <rPh sb="11" eb="12">
      <t>ゴウ</t>
    </rPh>
    <rPh sb="12" eb="14">
      <t>ツウショ</t>
    </rPh>
    <rPh sb="14" eb="1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</si>
</sst>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J4" sqref="J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4</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137</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138</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138"/>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194</v>
      </c>
      <c r="H22" s="343" t="s">
        <v>133</v>
      </c>
      <c r="I22" s="344"/>
      <c r="J22" s="344"/>
      <c r="K22" s="345"/>
      <c r="L22" s="346" t="s">
        <v>195</v>
      </c>
      <c r="M22" s="347"/>
      <c r="N22" s="347"/>
      <c r="O22" s="348"/>
      <c r="P22" s="349" t="s">
        <v>50</v>
      </c>
      <c r="Q22" s="350"/>
      <c r="R22" s="351"/>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5">
        <f>IF($BB$3="計画",SUM(S23:AT23),IF($BB$3="実績",SUM(S23:AW23),""))</f>
        <v>160</v>
      </c>
      <c r="AY23" s="296"/>
      <c r="AZ23" s="297">
        <f>IF($BB$3="計画",AX23/4,IF($BB$3="実績",【記載例】通所介護!AX23/(【記載例】通所介護!$BB$8/7),""))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5">
        <f>IF($BB$3="計画",SUM(S24:AT24),IF($BB$3="実績",SUM(S24:AW24),""))</f>
        <v>140.0000000000002</v>
      </c>
      <c r="AY24" s="306"/>
      <c r="AZ24" s="307">
        <f>IF($BB$3="計画",AX24/4,IF($BB$3="実績",【記載例】通所介護!AX24/(【記載例】通所介護!$BB$8/7),""))</f>
        <v>35.00000000000005</v>
      </c>
      <c r="BA24" s="308"/>
      <c r="BB24" s="325"/>
      <c r="BC24" s="326"/>
      <c r="BD24" s="326"/>
      <c r="BE24" s="326"/>
      <c r="BF24" s="327"/>
    </row>
    <row r="25" spans="2:58" ht="20.25" customHeight="1" x14ac:dyDescent="0.4">
      <c r="B25" s="257">
        <f>B22+1</f>
        <v>2</v>
      </c>
      <c r="C25" s="259"/>
      <c r="D25" s="260"/>
      <c r="E25" s="261"/>
      <c r="F25" s="186"/>
      <c r="G25" s="262" t="s">
        <v>194</v>
      </c>
      <c r="H25" s="265" t="s">
        <v>197</v>
      </c>
      <c r="I25" s="266"/>
      <c r="J25" s="266"/>
      <c r="K25" s="267"/>
      <c r="L25" s="272" t="s">
        <v>200</v>
      </c>
      <c r="M25" s="273"/>
      <c r="N25" s="273"/>
      <c r="O25" s="274"/>
      <c r="P25" s="281" t="s">
        <v>50</v>
      </c>
      <c r="Q25" s="282"/>
      <c r="R25" s="283"/>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5">
        <f>IF($BB$3="計画",SUM(S26:AT26),IF($BB$3="実績",SUM(S26:AW26),""))</f>
        <v>160</v>
      </c>
      <c r="AY26" s="296"/>
      <c r="AZ26" s="297">
        <f>IF($BB$3="計画",AX26/4,IF($BB$3="実績",【記載例】通所介護!AX26/(【記載例】通所介護!$BB$8/7),""))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5">
        <f>IF($BB$3="計画",SUM(S27:AT27),IF($BB$3="実績",SUM(S27:AW27),""))</f>
        <v>140.0000000000002</v>
      </c>
      <c r="AY27" s="306"/>
      <c r="AZ27" s="307">
        <f>IF($BB$3="計画",AX27/4,IF($BB$3="実績",【記載例】通所介護!AX27/(【記載例】通所介護!$BB$8/7),""))</f>
        <v>35.00000000000005</v>
      </c>
      <c r="BA27" s="308"/>
      <c r="BB27" s="325"/>
      <c r="BC27" s="326"/>
      <c r="BD27" s="326"/>
      <c r="BE27" s="326"/>
      <c r="BF27" s="327"/>
    </row>
    <row r="28" spans="2:58" ht="20.25" customHeight="1" x14ac:dyDescent="0.4">
      <c r="B28" s="257">
        <f>B25+1</f>
        <v>3</v>
      </c>
      <c r="C28" s="259"/>
      <c r="D28" s="260"/>
      <c r="E28" s="261"/>
      <c r="F28" s="186"/>
      <c r="G28" s="262" t="s">
        <v>193</v>
      </c>
      <c r="H28" s="265" t="s">
        <v>109</v>
      </c>
      <c r="I28" s="266"/>
      <c r="J28" s="266"/>
      <c r="K28" s="267"/>
      <c r="L28" s="272" t="s">
        <v>201</v>
      </c>
      <c r="M28" s="273"/>
      <c r="N28" s="273"/>
      <c r="O28" s="274"/>
      <c r="P28" s="281" t="s">
        <v>50</v>
      </c>
      <c r="Q28" s="282"/>
      <c r="R28" s="283"/>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09"/>
      <c r="AY28" s="310"/>
      <c r="AZ28" s="311"/>
      <c r="BA28" s="312"/>
      <c r="BB28" s="319" t="s">
        <v>209</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5">
        <f>IF($BB$3="計画",SUM(S29:AT29),IF($BB$3="実績",SUM(S29:AW29),""))</f>
        <v>64</v>
      </c>
      <c r="AY29" s="296"/>
      <c r="AZ29" s="297">
        <f>IF($BB$3="計画",AX29/4,IF($BB$3="実績",【記載例】通所介護!AX29/(【記載例】通所介護!$BB$8/7),""))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5">
        <f>IF($BB$3="計画",SUM(S30:AT30),IF($BB$3="実績",SUM(S30:AW30),""))</f>
        <v>56.000000000000064</v>
      </c>
      <c r="AY30" s="306"/>
      <c r="AZ30" s="307">
        <f>IF($BB$3="計画",AX30/4,IF($BB$3="実績",【記載例】通所介護!AX30/(【記載例】通所介護!$BB$8/7),""))</f>
        <v>14.000000000000016</v>
      </c>
      <c r="BA30" s="308"/>
      <c r="BB30" s="325"/>
      <c r="BC30" s="326"/>
      <c r="BD30" s="326"/>
      <c r="BE30" s="326"/>
      <c r="BF30" s="327"/>
    </row>
    <row r="31" spans="2:58" ht="20.25" customHeight="1" x14ac:dyDescent="0.4">
      <c r="B31" s="257">
        <f>B28+1</f>
        <v>4</v>
      </c>
      <c r="C31" s="259"/>
      <c r="D31" s="260"/>
      <c r="E31" s="261"/>
      <c r="F31" s="186"/>
      <c r="G31" s="262" t="s">
        <v>193</v>
      </c>
      <c r="H31" s="265" t="s">
        <v>14</v>
      </c>
      <c r="I31" s="266"/>
      <c r="J31" s="266"/>
      <c r="K31" s="267"/>
      <c r="L31" s="272" t="s">
        <v>202</v>
      </c>
      <c r="M31" s="273"/>
      <c r="N31" s="273"/>
      <c r="O31" s="274"/>
      <c r="P31" s="281" t="s">
        <v>50</v>
      </c>
      <c r="Q31" s="282"/>
      <c r="R31" s="283"/>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09"/>
      <c r="AY31" s="310"/>
      <c r="AZ31" s="311"/>
      <c r="BA31" s="312"/>
      <c r="BB31" s="319" t="s">
        <v>212</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5">
        <f>IF($BB$3="計画",SUM(S32:AT32),IF($BB$3="実績",SUM(S32:AW32),""))</f>
        <v>64</v>
      </c>
      <c r="AY32" s="296"/>
      <c r="AZ32" s="297">
        <f>IF($BB$3="計画",AX32/4,IF($BB$3="実績",【記載例】通所介護!AX32/(【記載例】通所介護!$BB$8/7),""))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5">
        <f>IF($BB$3="計画",SUM(S33:AT33),IF($BB$3="実績",SUM(S33:AW33),""))</f>
        <v>64</v>
      </c>
      <c r="AY33" s="306"/>
      <c r="AZ33" s="307">
        <f>IF($BB$3="計画",AX33/4,IF($BB$3="実績",【記載例】通所介護!AX33/(【記載例】通所介護!$BB$8/7),""))</f>
        <v>16</v>
      </c>
      <c r="BA33" s="308"/>
      <c r="BB33" s="325"/>
      <c r="BC33" s="326"/>
      <c r="BD33" s="326"/>
      <c r="BE33" s="326"/>
      <c r="BF33" s="327"/>
    </row>
    <row r="34" spans="2:58" ht="20.25" customHeight="1" x14ac:dyDescent="0.4">
      <c r="B34" s="257">
        <f>B31+1</f>
        <v>5</v>
      </c>
      <c r="C34" s="259"/>
      <c r="D34" s="260"/>
      <c r="E34" s="261"/>
      <c r="F34" s="186"/>
      <c r="G34" s="262" t="s">
        <v>235</v>
      </c>
      <c r="H34" s="265" t="s">
        <v>6</v>
      </c>
      <c r="I34" s="266"/>
      <c r="J34" s="266"/>
      <c r="K34" s="267"/>
      <c r="L34" s="272" t="s">
        <v>204</v>
      </c>
      <c r="M34" s="273"/>
      <c r="N34" s="273"/>
      <c r="O34" s="274"/>
      <c r="P34" s="281" t="s">
        <v>50</v>
      </c>
      <c r="Q34" s="282"/>
      <c r="R34" s="283"/>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09"/>
      <c r="AY34" s="310"/>
      <c r="AZ34" s="311"/>
      <c r="BA34" s="312"/>
      <c r="BB34" s="319" t="s">
        <v>207</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5">
        <f>IF($BB$3="計画",SUM(S35:AT35),IF($BB$3="実績",SUM(S35:AW35),""))</f>
        <v>48</v>
      </c>
      <c r="AY35" s="296"/>
      <c r="AZ35" s="297">
        <f>IF($BB$3="計画",AX35/4,IF($BB$3="実績",【記載例】通所介護!AX35/(【記載例】通所介護!$BB$8/7),""))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5">
        <f>IF($BB$3="計画",SUM(S36:AT36),IF($BB$3="実績",SUM(S36:AW36),""))</f>
        <v>48</v>
      </c>
      <c r="AY36" s="306"/>
      <c r="AZ36" s="307">
        <f>IF($BB$3="計画",AX36/4,IF($BB$3="実績",【記載例】通所介護!AX36/(【記載例】通所介護!$BB$8/7),""))</f>
        <v>12</v>
      </c>
      <c r="BA36" s="308"/>
      <c r="BB36" s="325"/>
      <c r="BC36" s="326"/>
      <c r="BD36" s="326"/>
      <c r="BE36" s="326"/>
      <c r="BF36" s="327"/>
    </row>
    <row r="37" spans="2:58" ht="20.25" customHeight="1" x14ac:dyDescent="0.4">
      <c r="B37" s="257">
        <f>B34+1</f>
        <v>6</v>
      </c>
      <c r="C37" s="259"/>
      <c r="D37" s="260"/>
      <c r="E37" s="261"/>
      <c r="F37" s="186"/>
      <c r="G37" s="262" t="s">
        <v>193</v>
      </c>
      <c r="H37" s="265" t="s">
        <v>133</v>
      </c>
      <c r="I37" s="266"/>
      <c r="J37" s="266"/>
      <c r="K37" s="267"/>
      <c r="L37" s="272" t="s">
        <v>201</v>
      </c>
      <c r="M37" s="273"/>
      <c r="N37" s="273"/>
      <c r="O37" s="274"/>
      <c r="P37" s="281" t="s">
        <v>50</v>
      </c>
      <c r="Q37" s="282"/>
      <c r="R37" s="283"/>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09"/>
      <c r="AY37" s="310"/>
      <c r="AZ37" s="311"/>
      <c r="BA37" s="312"/>
      <c r="BB37" s="319" t="s">
        <v>210</v>
      </c>
      <c r="BC37" s="320"/>
      <c r="BD37" s="320"/>
      <c r="BE37" s="320"/>
      <c r="BF37" s="321"/>
    </row>
    <row r="38" spans="2:58" ht="20.25" customHeight="1" x14ac:dyDescent="0.4">
      <c r="B38" s="257"/>
      <c r="C38" s="289" t="s">
        <v>76</v>
      </c>
      <c r="D38" s="290"/>
      <c r="E38" s="291"/>
      <c r="F38" s="184"/>
      <c r="G38" s="263"/>
      <c r="H38" s="268"/>
      <c r="I38" s="266"/>
      <c r="J38" s="266"/>
      <c r="K38" s="267"/>
      <c r="L38" s="275"/>
      <c r="M38" s="276"/>
      <c r="N38" s="276"/>
      <c r="O38" s="277"/>
      <c r="P38" s="292" t="s">
        <v>15</v>
      </c>
      <c r="Q38" s="293"/>
      <c r="R38" s="294"/>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5">
        <f>IF($BB$3="計画",SUM(S38:AT38),IF($BB$3="実績",SUM(S38:AW38),""))</f>
        <v>96</v>
      </c>
      <c r="AY38" s="296"/>
      <c r="AZ38" s="297">
        <f>IF($BB$3="計画",AX38/4,IF($BB$3="実績",【記載例】通所介護!AX38/(【記載例】通所介護!$BB$8/7),""))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5">
        <f>IF($BB$3="計画",SUM(S39:AT39),IF($BB$3="実績",SUM(S39:AW39),""))</f>
        <v>84.000000000000114</v>
      </c>
      <c r="AY39" s="306"/>
      <c r="AZ39" s="307">
        <f>IF($BB$3="計画",AX39/4,IF($BB$3="実績",【記載例】通所介護!AX39/(【記載例】通所介護!$BB$8/7),""))</f>
        <v>21.000000000000028</v>
      </c>
      <c r="BA39" s="308"/>
      <c r="BB39" s="325"/>
      <c r="BC39" s="326"/>
      <c r="BD39" s="326"/>
      <c r="BE39" s="326"/>
      <c r="BF39" s="327"/>
    </row>
    <row r="40" spans="2:58" ht="20.25" customHeight="1" x14ac:dyDescent="0.4">
      <c r="B40" s="257">
        <f>B37+1</f>
        <v>7</v>
      </c>
      <c r="C40" s="259"/>
      <c r="D40" s="260"/>
      <c r="E40" s="261"/>
      <c r="F40" s="186"/>
      <c r="G40" s="262" t="s">
        <v>193</v>
      </c>
      <c r="H40" s="265" t="s">
        <v>133</v>
      </c>
      <c r="I40" s="266"/>
      <c r="J40" s="266"/>
      <c r="K40" s="267"/>
      <c r="L40" s="272" t="s">
        <v>203</v>
      </c>
      <c r="M40" s="273"/>
      <c r="N40" s="273"/>
      <c r="O40" s="274"/>
      <c r="P40" s="281" t="s">
        <v>50</v>
      </c>
      <c r="Q40" s="282"/>
      <c r="R40" s="283"/>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09"/>
      <c r="AY40" s="310"/>
      <c r="AZ40" s="311"/>
      <c r="BA40" s="312"/>
      <c r="BB40" s="319" t="s">
        <v>211</v>
      </c>
      <c r="BC40" s="320"/>
      <c r="BD40" s="320"/>
      <c r="BE40" s="320"/>
      <c r="BF40" s="321"/>
    </row>
    <row r="41" spans="2:58" ht="20.25" customHeight="1" x14ac:dyDescent="0.4">
      <c r="B41" s="257"/>
      <c r="C41" s="289" t="s">
        <v>76</v>
      </c>
      <c r="D41" s="290"/>
      <c r="E41" s="291"/>
      <c r="F41" s="184"/>
      <c r="G41" s="263"/>
      <c r="H41" s="268"/>
      <c r="I41" s="266"/>
      <c r="J41" s="266"/>
      <c r="K41" s="267"/>
      <c r="L41" s="275"/>
      <c r="M41" s="276"/>
      <c r="N41" s="276"/>
      <c r="O41" s="277"/>
      <c r="P41" s="292" t="s">
        <v>15</v>
      </c>
      <c r="Q41" s="293"/>
      <c r="R41" s="294"/>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5">
        <f>IF($BB$3="計画",SUM(S41:AT41),IF($BB$3="実績",SUM(S41:AW41),""))</f>
        <v>32</v>
      </c>
      <c r="AY41" s="296"/>
      <c r="AZ41" s="297">
        <f>IF($BB$3="計画",AX41/4,IF($BB$3="実績",【記載例】通所介護!AX41/(【記載例】通所介護!$BB$8/7),""))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5">
        <f>IF($BB$3="計画",SUM(S42:AT42),IF($BB$3="実績",SUM(S42:AW42),""))</f>
        <v>28.000000000000036</v>
      </c>
      <c r="AY42" s="306"/>
      <c r="AZ42" s="307">
        <f>IF($BB$3="計画",AX42/4,IF($BB$3="実績",【記載例】通所介護!AX42/(【記載例】通所介護!$BB$8/7),""))</f>
        <v>7.0000000000000089</v>
      </c>
      <c r="BA42" s="308"/>
      <c r="BB42" s="325"/>
      <c r="BC42" s="326"/>
      <c r="BD42" s="326"/>
      <c r="BE42" s="326"/>
      <c r="BF42" s="327"/>
    </row>
    <row r="43" spans="2:58" ht="20.25" customHeight="1" x14ac:dyDescent="0.4">
      <c r="B43" s="257">
        <f>B40+1</f>
        <v>8</v>
      </c>
      <c r="C43" s="259"/>
      <c r="D43" s="260"/>
      <c r="E43" s="261"/>
      <c r="F43" s="186"/>
      <c r="G43" s="262" t="s">
        <v>194</v>
      </c>
      <c r="H43" s="265" t="s">
        <v>32</v>
      </c>
      <c r="I43" s="266"/>
      <c r="J43" s="266"/>
      <c r="K43" s="267"/>
      <c r="L43" s="272" t="s">
        <v>205</v>
      </c>
      <c r="M43" s="273"/>
      <c r="N43" s="273"/>
      <c r="O43" s="274"/>
      <c r="P43" s="281" t="s">
        <v>50</v>
      </c>
      <c r="Q43" s="282"/>
      <c r="R43" s="283"/>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09"/>
      <c r="AY43" s="310"/>
      <c r="AZ43" s="311"/>
      <c r="BA43" s="312"/>
      <c r="BB43" s="319"/>
      <c r="BC43" s="320"/>
      <c r="BD43" s="320"/>
      <c r="BE43" s="320"/>
      <c r="BF43" s="321"/>
    </row>
    <row r="44" spans="2:58" ht="20.25" customHeight="1" x14ac:dyDescent="0.4">
      <c r="B44" s="257"/>
      <c r="C44" s="289" t="s">
        <v>76</v>
      </c>
      <c r="D44" s="290"/>
      <c r="E44" s="291"/>
      <c r="F44" s="184"/>
      <c r="G44" s="263"/>
      <c r="H44" s="268"/>
      <c r="I44" s="266"/>
      <c r="J44" s="266"/>
      <c r="K44" s="267"/>
      <c r="L44" s="275"/>
      <c r="M44" s="276"/>
      <c r="N44" s="276"/>
      <c r="O44" s="277"/>
      <c r="P44" s="292" t="s">
        <v>15</v>
      </c>
      <c r="Q44" s="293"/>
      <c r="R44" s="294"/>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5">
        <f>IF($BB$3="計画",SUM(S44:AT44),IF($BB$3="実績",SUM(S44:AW44),""))</f>
        <v>160</v>
      </c>
      <c r="AY44" s="296"/>
      <c r="AZ44" s="297">
        <f>IF($BB$3="計画",AX44/4,IF($BB$3="実績",【記載例】通所介護!AX44/(【記載例】通所介護!$BB$8/7),""))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5">
        <f>IF($BB$3="計画",SUM(S45:AT45),IF($BB$3="実績",SUM(S45:AW45),""))</f>
        <v>140.0000000000002</v>
      </c>
      <c r="AY45" s="306"/>
      <c r="AZ45" s="307">
        <f>IF($BB$3="計画",AX45/4,IF($BB$3="実績",【記載例】通所介護!AX45/(【記載例】通所介護!$BB$8/7),""))</f>
        <v>35.00000000000005</v>
      </c>
      <c r="BA45" s="308"/>
      <c r="BB45" s="325"/>
      <c r="BC45" s="326"/>
      <c r="BD45" s="326"/>
      <c r="BE45" s="326"/>
      <c r="BF45" s="327"/>
    </row>
    <row r="46" spans="2:58" ht="20.25" customHeight="1" x14ac:dyDescent="0.4">
      <c r="B46" s="257">
        <f>B43+1</f>
        <v>9</v>
      </c>
      <c r="C46" s="259"/>
      <c r="D46" s="260"/>
      <c r="E46" s="261"/>
      <c r="F46" s="186"/>
      <c r="G46" s="262" t="s">
        <v>194</v>
      </c>
      <c r="H46" s="265" t="s">
        <v>133</v>
      </c>
      <c r="I46" s="266"/>
      <c r="J46" s="266"/>
      <c r="K46" s="267"/>
      <c r="L46" s="272" t="s">
        <v>206</v>
      </c>
      <c r="M46" s="273"/>
      <c r="N46" s="273"/>
      <c r="O46" s="274"/>
      <c r="P46" s="281" t="s">
        <v>50</v>
      </c>
      <c r="Q46" s="282"/>
      <c r="R46" s="283"/>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09"/>
      <c r="AY46" s="310"/>
      <c r="AZ46" s="311"/>
      <c r="BA46" s="312"/>
      <c r="BB46" s="319"/>
      <c r="BC46" s="320"/>
      <c r="BD46" s="320"/>
      <c r="BE46" s="320"/>
      <c r="BF46" s="321"/>
    </row>
    <row r="47" spans="2:58" ht="20.25" customHeight="1" x14ac:dyDescent="0.4">
      <c r="B47" s="257"/>
      <c r="C47" s="289" t="s">
        <v>76</v>
      </c>
      <c r="D47" s="290"/>
      <c r="E47" s="291"/>
      <c r="F47" s="184"/>
      <c r="G47" s="263"/>
      <c r="H47" s="268"/>
      <c r="I47" s="266"/>
      <c r="J47" s="266"/>
      <c r="K47" s="267"/>
      <c r="L47" s="275"/>
      <c r="M47" s="276"/>
      <c r="N47" s="276"/>
      <c r="O47" s="277"/>
      <c r="P47" s="292" t="s">
        <v>15</v>
      </c>
      <c r="Q47" s="293"/>
      <c r="R47" s="294"/>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5">
        <f>IF($BB$3="計画",SUM(S47:AT47),IF($BB$3="実績",SUM(S47:AW47),""))</f>
        <v>160</v>
      </c>
      <c r="AY47" s="296"/>
      <c r="AZ47" s="297">
        <f>IF($BB$3="計画",AX47/4,IF($BB$3="実績",【記載例】通所介護!AX47/(【記載例】通所介護!$BB$8/7),""))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5">
        <f>IF($BB$3="計画",SUM(S48:AT48),IF($BB$3="実績",SUM(S48:AW48),""))</f>
        <v>140.0000000000002</v>
      </c>
      <c r="AY48" s="306"/>
      <c r="AZ48" s="307">
        <f>IF($BB$3="計画",AX48/4,IF($BB$3="実績",【記載例】通所介護!AX48/(【記載例】通所介護!$BB$8/7),""))</f>
        <v>35.00000000000005</v>
      </c>
      <c r="BA48" s="308"/>
      <c r="BB48" s="325"/>
      <c r="BC48" s="326"/>
      <c r="BD48" s="326"/>
      <c r="BE48" s="326"/>
      <c r="BF48" s="327"/>
    </row>
    <row r="49" spans="2:58" ht="20.25" customHeight="1" x14ac:dyDescent="0.4">
      <c r="B49" s="257">
        <f>B46+1</f>
        <v>10</v>
      </c>
      <c r="C49" s="259"/>
      <c r="D49" s="260"/>
      <c r="E49" s="261"/>
      <c r="F49" s="186"/>
      <c r="G49" s="262" t="s">
        <v>193</v>
      </c>
      <c r="H49" s="265" t="s">
        <v>14</v>
      </c>
      <c r="I49" s="266"/>
      <c r="J49" s="266"/>
      <c r="K49" s="267"/>
      <c r="L49" s="272" t="s">
        <v>202</v>
      </c>
      <c r="M49" s="273"/>
      <c r="N49" s="273"/>
      <c r="O49" s="274"/>
      <c r="P49" s="281" t="s">
        <v>50</v>
      </c>
      <c r="Q49" s="282"/>
      <c r="R49" s="283"/>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09"/>
      <c r="AY49" s="310"/>
      <c r="AZ49" s="311"/>
      <c r="BA49" s="312"/>
      <c r="BB49" s="319" t="s">
        <v>213</v>
      </c>
      <c r="BC49" s="320"/>
      <c r="BD49" s="320"/>
      <c r="BE49" s="320"/>
      <c r="BF49" s="321"/>
    </row>
    <row r="50" spans="2:58" ht="20.25" customHeight="1" x14ac:dyDescent="0.4">
      <c r="B50" s="257"/>
      <c r="C50" s="289" t="s">
        <v>77</v>
      </c>
      <c r="D50" s="290"/>
      <c r="E50" s="291"/>
      <c r="F50" s="184"/>
      <c r="G50" s="263"/>
      <c r="H50" s="268"/>
      <c r="I50" s="266"/>
      <c r="J50" s="266"/>
      <c r="K50" s="267"/>
      <c r="L50" s="275"/>
      <c r="M50" s="276"/>
      <c r="N50" s="276"/>
      <c r="O50" s="277"/>
      <c r="P50" s="292" t="s">
        <v>15</v>
      </c>
      <c r="Q50" s="293"/>
      <c r="R50" s="294"/>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5">
        <f>IF($BB$3="計画",SUM(S50:AT50),IF($BB$3="実績",SUM(S50:AW50),""))</f>
        <v>64</v>
      </c>
      <c r="AY50" s="296"/>
      <c r="AZ50" s="297">
        <f>IF($BB$3="計画",AX50/4,IF($BB$3="実績",【記載例】通所介護!AX50/(【記載例】通所介護!$BB$8/7),""))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5">
        <f>IF($BB$3="計画",SUM(S51:AT51),IF($BB$3="実績",SUM(S51:AW51),""))</f>
        <v>48</v>
      </c>
      <c r="AY51" s="306"/>
      <c r="AZ51" s="307">
        <f>IF($BB$3="計画",AX51/4,IF($BB$3="実績",【記載例】通所介護!AX51/(【記載例】通所介護!$BB$8/7),""))</f>
        <v>12</v>
      </c>
      <c r="BA51" s="308"/>
      <c r="BB51" s="325"/>
      <c r="BC51" s="326"/>
      <c r="BD51" s="326"/>
      <c r="BE51" s="326"/>
      <c r="BF51" s="327"/>
    </row>
    <row r="52" spans="2:58" ht="20.25" customHeight="1" x14ac:dyDescent="0.4">
      <c r="B52" s="257">
        <f>B49+1</f>
        <v>11</v>
      </c>
      <c r="C52" s="259"/>
      <c r="D52" s="260"/>
      <c r="E52" s="261"/>
      <c r="F52" s="186"/>
      <c r="G52" s="262" t="s">
        <v>235</v>
      </c>
      <c r="H52" s="265" t="s">
        <v>14</v>
      </c>
      <c r="I52" s="266"/>
      <c r="J52" s="266"/>
      <c r="K52" s="267"/>
      <c r="L52" s="272" t="s">
        <v>204</v>
      </c>
      <c r="M52" s="273"/>
      <c r="N52" s="273"/>
      <c r="O52" s="274"/>
      <c r="P52" s="281" t="s">
        <v>50</v>
      </c>
      <c r="Q52" s="282"/>
      <c r="R52" s="283"/>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09"/>
      <c r="AY52" s="310"/>
      <c r="AZ52" s="311"/>
      <c r="BA52" s="312"/>
      <c r="BB52" s="319" t="s">
        <v>208</v>
      </c>
      <c r="BC52" s="320"/>
      <c r="BD52" s="320"/>
      <c r="BE52" s="320"/>
      <c r="BF52" s="321"/>
    </row>
    <row r="53" spans="2:58" ht="20.25" customHeight="1" x14ac:dyDescent="0.4">
      <c r="B53" s="257"/>
      <c r="C53" s="289" t="s">
        <v>77</v>
      </c>
      <c r="D53" s="290"/>
      <c r="E53" s="291"/>
      <c r="F53" s="184"/>
      <c r="G53" s="263"/>
      <c r="H53" s="268"/>
      <c r="I53" s="266"/>
      <c r="J53" s="266"/>
      <c r="K53" s="267"/>
      <c r="L53" s="275"/>
      <c r="M53" s="276"/>
      <c r="N53" s="276"/>
      <c r="O53" s="277"/>
      <c r="P53" s="292" t="s">
        <v>15</v>
      </c>
      <c r="Q53" s="293"/>
      <c r="R53" s="294"/>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5">
        <f>IF($BB$3="計画",SUM(S53:AT53),IF($BB$3="実績",SUM(S53:AW53),""))</f>
        <v>48</v>
      </c>
      <c r="AY53" s="296"/>
      <c r="AZ53" s="297">
        <f>IF($BB$3="計画",AX53/4,IF($BB$3="実績",【記載例】通所介護!AX53/(【記載例】通所介護!$BB$8/7),""))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5">
        <f>IF($BB$3="計画",SUM(S54:AT54),IF($BB$3="実績",SUM(S54:AW54),""))</f>
        <v>36</v>
      </c>
      <c r="AY54" s="306"/>
      <c r="AZ54" s="307">
        <f>IF($BB$3="計画",AX54/4,IF($BB$3="実績",【記載例】通所介護!AX54/(【記載例】通所介護!$BB$8/7),""))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5">
        <f>IF($BB$3="計画",SUM(S56:AT56),IF($BB$3="実績",SUM(S56:AW56),""))</f>
        <v>0</v>
      </c>
      <c r="AY56" s="296"/>
      <c r="AZ56" s="297">
        <f>IF($BB$3="計画",AX56/4,IF($BB$3="実績",【記載例】通所介護!AX56/(【記載例】通所介護!$BB$8/7),""))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5">
        <f>IF($BB$3="計画",SUM(S57:AT57),IF($BB$3="実績",SUM(S57:AW57),""))</f>
        <v>0</v>
      </c>
      <c r="AY57" s="306"/>
      <c r="AZ57" s="307">
        <f>IF($BB$3="計画",AX57/4,IF($BB$3="実績",【記載例】通所介護!AX57/(【記載例】通所介護!$BB$8/7),""))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5">
        <f>IF($BB$3="計画",SUM(S59:AT59),IF($BB$3="実績",SUM(S59:AW59),""))</f>
        <v>0</v>
      </c>
      <c r="AY59" s="296"/>
      <c r="AZ59" s="297">
        <f>IF($BB$3="計画",AX59/4,IF($BB$3="実績",【記載例】通所介護!AX59/(【記載例】通所介護!$BB$8/7),""))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234">
        <f>IF($BB$3="計画",SUM(S60:AT60),IF($BB$3="実績",SUM(S60:AW60),""))</f>
        <v>0</v>
      </c>
      <c r="AY60" s="235"/>
      <c r="AZ60" s="236">
        <f>IF($BB$3="計画",AX60/4,IF($BB$3="実績",【記載例】通所介護!AX60/(【記載例】通所介護!$BB$8/7),""))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f t="shared" ref="S62:AW62" si="1">IF(SUMIF($F$22:$F$60, "生活相談員", S22:S60)=0,"",SUMIF($F$22:$F$60,"生活相談員",S22:S60))</f>
        <v>7.0000000000000089</v>
      </c>
      <c r="T62" s="152">
        <f t="shared" si="1"/>
        <v>7.0000000000000089</v>
      </c>
      <c r="U62" s="152">
        <f t="shared" si="1"/>
        <v>7.0000000000000089</v>
      </c>
      <c r="V62" s="152">
        <f t="shared" si="1"/>
        <v>7.0000000000000089</v>
      </c>
      <c r="W62" s="152">
        <f t="shared" si="1"/>
        <v>7.0000000000000089</v>
      </c>
      <c r="X62" s="152">
        <f t="shared" si="1"/>
        <v>7.0000000000000089</v>
      </c>
      <c r="Y62" s="153">
        <f t="shared" si="1"/>
        <v>7.0000000000000089</v>
      </c>
      <c r="Z62" s="151">
        <f t="shared" si="1"/>
        <v>7.0000000000000089</v>
      </c>
      <c r="AA62" s="152">
        <f t="shared" si="1"/>
        <v>7.0000000000000089</v>
      </c>
      <c r="AB62" s="152">
        <f t="shared" si="1"/>
        <v>7.0000000000000089</v>
      </c>
      <c r="AC62" s="152">
        <f t="shared" si="1"/>
        <v>7.0000000000000089</v>
      </c>
      <c r="AD62" s="152">
        <f t="shared" si="1"/>
        <v>7.0000000000000089</v>
      </c>
      <c r="AE62" s="152">
        <f t="shared" si="1"/>
        <v>7.0000000000000089</v>
      </c>
      <c r="AF62" s="153">
        <f t="shared" si="1"/>
        <v>7.0000000000000089</v>
      </c>
      <c r="AG62" s="151">
        <f t="shared" si="1"/>
        <v>7.0000000000000089</v>
      </c>
      <c r="AH62" s="152">
        <f t="shared" si="1"/>
        <v>7.0000000000000089</v>
      </c>
      <c r="AI62" s="152">
        <f t="shared" si="1"/>
        <v>7.0000000000000089</v>
      </c>
      <c r="AJ62" s="152">
        <f t="shared" si="1"/>
        <v>7.0000000000000089</v>
      </c>
      <c r="AK62" s="152">
        <f t="shared" si="1"/>
        <v>7.0000000000000089</v>
      </c>
      <c r="AL62" s="152">
        <f t="shared" si="1"/>
        <v>7.0000000000000089</v>
      </c>
      <c r="AM62" s="153">
        <f t="shared" si="1"/>
        <v>7.0000000000000089</v>
      </c>
      <c r="AN62" s="151">
        <f t="shared" si="1"/>
        <v>7.0000000000000089</v>
      </c>
      <c r="AO62" s="152">
        <f t="shared" si="1"/>
        <v>7.0000000000000089</v>
      </c>
      <c r="AP62" s="152">
        <f t="shared" si="1"/>
        <v>7.0000000000000089</v>
      </c>
      <c r="AQ62" s="152">
        <f t="shared" si="1"/>
        <v>7.0000000000000089</v>
      </c>
      <c r="AR62" s="152">
        <f t="shared" si="1"/>
        <v>7.0000000000000089</v>
      </c>
      <c r="AS62" s="152">
        <f t="shared" si="1"/>
        <v>7.0000000000000089</v>
      </c>
      <c r="AT62" s="153">
        <f t="shared" si="1"/>
        <v>7.0000000000000089</v>
      </c>
      <c r="AU62" s="151" t="str">
        <f t="shared" si="1"/>
        <v/>
      </c>
      <c r="AV62" s="152" t="str">
        <f t="shared" si="1"/>
        <v/>
      </c>
      <c r="AW62" s="153" t="str">
        <f t="shared" si="1"/>
        <v/>
      </c>
      <c r="AX62" s="240">
        <f>IF(SUMIF($C$22:$C$60, "生活相談員", AX22:AY60)=0,"",SUMIF($C$22:$C$60,"生活相談員",AX22:AY60))</f>
        <v>224</v>
      </c>
      <c r="AY62" s="241"/>
      <c r="AZ62" s="242">
        <f>IF(AX62="","",IF($BB$3="計画",AX62/4,IF($BB$3="実績",AX62/(【記載例】通所介護!$BB$8/7),"")))</f>
        <v>56</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f t="shared" ref="S63:AW63" si="2">IF(SUMIF($F$22:$F$60, "介護職員", S22:S60)=0,"",SUMIF($F$22:$F$60, "介護職員", 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244">
        <f>IF(SUMIF($C$22:$C$60, "介護職員", AX22:AX60)=0,"",SUMIF($C$22:$C$60, "介護職員", AX22:AX60))</f>
        <v>448</v>
      </c>
      <c r="AY63" s="245"/>
      <c r="AZ63" s="246">
        <f>IF(AX63="","",IF($BB$3="計画",AX63/4,IF($BB$3="実績",AX63/(【記載例】通所介護!$BB$8/7),"")))</f>
        <v>112</v>
      </c>
      <c r="BA63" s="247"/>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f>IF(S65&lt;&gt;"",IF(S64&gt;15,((S64-15)/5+1)*S65,S65),"")</f>
        <v>14</v>
      </c>
      <c r="T66" s="158">
        <f t="shared" ref="T66:AW66" si="3">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v>
      </c>
      <c r="T67" s="161" t="str">
        <f t="shared" ref="T67:Y67" si="4">IF(T66="","",IF(T63&gt;=T66,"○","×"))</f>
        <v>○</v>
      </c>
      <c r="U67" s="161" t="str">
        <f t="shared" si="4"/>
        <v>○</v>
      </c>
      <c r="V67" s="161" t="str">
        <f t="shared" si="4"/>
        <v>○</v>
      </c>
      <c r="W67" s="161" t="str">
        <f t="shared" si="4"/>
        <v>○</v>
      </c>
      <c r="X67" s="161" t="str">
        <f t="shared" si="4"/>
        <v>○</v>
      </c>
      <c r="Y67" s="162" t="str">
        <f t="shared" si="4"/>
        <v>○</v>
      </c>
      <c r="Z67" s="160" t="str">
        <f>IF(Z66="","",IF(Z63&gt;=Z66,"○","×"))</f>
        <v>○</v>
      </c>
      <c r="AA67" s="161" t="str">
        <f t="shared" ref="AA67" si="5">IF(AA66="","",IF(AA63&gt;=AA66,"○","×"))</f>
        <v>○</v>
      </c>
      <c r="AB67" s="161" t="str">
        <f t="shared" ref="AB67" si="6">IF(AB66="","",IF(AB63&gt;=AB66,"○","×"))</f>
        <v>○</v>
      </c>
      <c r="AC67" s="161" t="str">
        <f t="shared" ref="AC67" si="7">IF(AC66="","",IF(AC63&gt;=AC66,"○","×"))</f>
        <v>○</v>
      </c>
      <c r="AD67" s="161" t="str">
        <f t="shared" ref="AD67" si="8">IF(AD66="","",IF(AD63&gt;=AD66,"○","×"))</f>
        <v>○</v>
      </c>
      <c r="AE67" s="161" t="str">
        <f t="shared" ref="AE67" si="9">IF(AE66="","",IF(AE63&gt;=AE66,"○","×"))</f>
        <v>○</v>
      </c>
      <c r="AF67" s="162" t="str">
        <f t="shared" ref="AF67" si="10">IF(AF66="","",IF(AF63&gt;=AF66,"○","×"))</f>
        <v>○</v>
      </c>
      <c r="AG67" s="160" t="str">
        <f>IF(AG66="","",IF(AG63&gt;=AG66,"○","×"))</f>
        <v>○</v>
      </c>
      <c r="AH67" s="161" t="str">
        <f t="shared" ref="AH67" si="11">IF(AH66="","",IF(AH63&gt;=AH66,"○","×"))</f>
        <v>○</v>
      </c>
      <c r="AI67" s="161" t="str">
        <f t="shared" ref="AI67" si="12">IF(AI66="","",IF(AI63&gt;=AI66,"○","×"))</f>
        <v>○</v>
      </c>
      <c r="AJ67" s="161" t="str">
        <f t="shared" ref="AJ67" si="13">IF(AJ66="","",IF(AJ63&gt;=AJ66,"○","×"))</f>
        <v>○</v>
      </c>
      <c r="AK67" s="161" t="str">
        <f t="shared" ref="AK67" si="14">IF(AK66="","",IF(AK63&gt;=AK66,"○","×"))</f>
        <v>○</v>
      </c>
      <c r="AL67" s="161" t="str">
        <f t="shared" ref="AL67" si="15">IF(AL66="","",IF(AL63&gt;=AL66,"○","×"))</f>
        <v>○</v>
      </c>
      <c r="AM67" s="162" t="str">
        <f t="shared" ref="AM67" si="16">IF(AM66="","",IF(AM63&gt;=AM66,"○","×"))</f>
        <v>○</v>
      </c>
      <c r="AN67" s="160" t="str">
        <f>IF(AN66="","",IF(AN63&gt;=AN66,"○","×"))</f>
        <v>○</v>
      </c>
      <c r="AO67" s="161" t="str">
        <f t="shared" ref="AO67" si="17">IF(AO66="","",IF(AO63&gt;=AO66,"○","×"))</f>
        <v>○</v>
      </c>
      <c r="AP67" s="161" t="str">
        <f t="shared" ref="AP67" si="18">IF(AP66="","",IF(AP63&gt;=AP66,"○","×"))</f>
        <v>○</v>
      </c>
      <c r="AQ67" s="161" t="str">
        <f t="shared" ref="AQ67" si="19">IF(AQ66="","",IF(AQ63&gt;=AQ66,"○","×"))</f>
        <v>○</v>
      </c>
      <c r="AR67" s="161" t="str">
        <f t="shared" ref="AR67" si="20">IF(AR66="","",IF(AR63&gt;=AR66,"○","×"))</f>
        <v>○</v>
      </c>
      <c r="AS67" s="161" t="str">
        <f t="shared" ref="AS67" si="21">IF(AS66="","",IF(AS63&gt;=AS66,"○","×"))</f>
        <v>○</v>
      </c>
      <c r="AT67" s="162" t="str">
        <f t="shared" ref="AT67" si="22">IF(AT66="","",IF(AT63&gt;=AT66,"○","×"))</f>
        <v>○</v>
      </c>
      <c r="AU67" s="160" t="str">
        <f>IF(AU66="","",IF(AU63&gt;=AU66,"○","×"))</f>
        <v/>
      </c>
      <c r="AV67" s="161" t="str">
        <f t="shared" ref="AV67" si="23">IF(AV66="","",IF(AV63&gt;=AV66,"○","×"))</f>
        <v/>
      </c>
      <c r="AW67" s="162" t="str">
        <f t="shared" ref="AW67" si="24">IF(AW66="","",IF(AW63&gt;=AW66,"○","×"))</f>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f>IF($L68="","",IF(COUNTIFS($F$22:$F$60,$L68,S$22:S$60,"&gt;0")=0,"",COUNTIFS($F$22:$F$60,$L68,S$22:S$60,"&gt;0")))</f>
        <v>1</v>
      </c>
      <c r="T68" s="167">
        <f t="shared" ref="T68:AW72" si="25">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5</v>
      </c>
      <c r="M69" s="225"/>
      <c r="N69" s="225"/>
      <c r="O69" s="225"/>
      <c r="P69" s="225"/>
      <c r="Q69" s="225"/>
      <c r="R69" s="226"/>
      <c r="S69" s="169">
        <f t="shared" ref="S69:AH72" si="26">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3:R63"/>
    <mergeCell ref="AX63:AY63"/>
    <mergeCell ref="AZ63:BA63"/>
    <mergeCell ref="H64:R64"/>
    <mergeCell ref="AX64:BA72"/>
    <mergeCell ref="BB62:BF72"/>
    <mergeCell ref="B68:K72"/>
    <mergeCell ref="L68:R68"/>
    <mergeCell ref="L69:R69"/>
    <mergeCell ref="L70:R70"/>
    <mergeCell ref="L71:R71"/>
    <mergeCell ref="L72:R72"/>
    <mergeCell ref="H65:R65"/>
    <mergeCell ref="H66:R66"/>
    <mergeCell ref="H67:R67"/>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O29" sqref="O2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0.375</v>
      </c>
      <c r="F8" s="120" t="s">
        <v>2</v>
      </c>
      <c r="G8" s="199">
        <v>0.75</v>
      </c>
      <c r="H8" s="202" t="s">
        <v>95</v>
      </c>
      <c r="I8" s="199">
        <v>4.1666666666666664E-2</v>
      </c>
      <c r="J8" s="202" t="s">
        <v>21</v>
      </c>
      <c r="K8" s="142">
        <f>(G8-E8-I8)*24</f>
        <v>8</v>
      </c>
      <c r="M8" s="199">
        <v>0.39583333333333298</v>
      </c>
      <c r="N8" s="45" t="s">
        <v>2</v>
      </c>
      <c r="O8" s="199">
        <v>0.6875</v>
      </c>
      <c r="Q8" s="196">
        <f>IF(E8&lt;M8,M8,E8)</f>
        <v>0.39583333333333298</v>
      </c>
      <c r="R8" s="45" t="s">
        <v>2</v>
      </c>
      <c r="S8" s="196">
        <f>IF(G8&gt;O8,O8,G8)</f>
        <v>0.6875</v>
      </c>
      <c r="U8" s="197">
        <f>(S8-Q8)*24</f>
        <v>7.0000000000000089</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BU81"/>
  <sheetViews>
    <sheetView showGridLines="0" tabSelected="1" view="pageBreakPreview" zoomScale="70" zoomScaleNormal="70" zoomScaleSheetLayoutView="70" workbookViewId="0">
      <selection activeCell="BN10" sqref="BN10"/>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B1" s="15" t="s">
        <v>236</v>
      </c>
      <c r="C1" s="15"/>
      <c r="D1" s="15"/>
      <c r="E1" s="15"/>
      <c r="F1" s="15"/>
      <c r="G1" s="15"/>
      <c r="H1" s="5"/>
      <c r="J1" s="5"/>
      <c r="K1" s="16" t="s">
        <v>0</v>
      </c>
      <c r="L1" s="15"/>
      <c r="M1" s="15"/>
      <c r="N1" s="15"/>
      <c r="O1" s="15"/>
      <c r="P1" s="15"/>
      <c r="Q1" s="15"/>
      <c r="R1" s="15"/>
      <c r="AM1" s="8"/>
      <c r="AN1" s="7"/>
      <c r="AO1" s="7" t="s">
        <v>84</v>
      </c>
      <c r="AP1" s="406" t="s">
        <v>237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3</v>
      </c>
      <c r="AA2" s="408"/>
      <c r="AB2" s="39" t="s">
        <v>81</v>
      </c>
      <c r="AC2" s="409">
        <f>IF(Z2=0,"",YEAR(DATE(2018+Z2,1,1)))</f>
        <v>2021</v>
      </c>
      <c r="AD2" s="409"/>
      <c r="AE2" s="40" t="s">
        <v>82</v>
      </c>
      <c r="AF2" s="40" t="s">
        <v>1</v>
      </c>
      <c r="AG2" s="408">
        <v>4</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30</v>
      </c>
      <c r="BC8" s="405"/>
      <c r="BD8" s="16" t="s">
        <v>79</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420" t="s">
        <v>137</v>
      </c>
      <c r="C12" s="421"/>
      <c r="D12" s="421"/>
      <c r="E12" s="421"/>
      <c r="F12" s="421"/>
      <c r="G12" s="421"/>
      <c r="H12" s="421"/>
      <c r="I12" s="421"/>
      <c r="J12" s="421"/>
      <c r="K12" s="421"/>
      <c r="L12" s="421"/>
      <c r="M12" s="421"/>
      <c r="N12" s="421"/>
      <c r="O12" s="421"/>
      <c r="P12" s="421"/>
      <c r="Q12" s="421"/>
      <c r="R12" s="421"/>
      <c r="S12" s="421"/>
      <c r="T12" s="421"/>
      <c r="U12" s="421"/>
      <c r="V12" s="422"/>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423"/>
      <c r="C13" s="424"/>
      <c r="D13" s="424"/>
      <c r="E13" s="424"/>
      <c r="F13" s="424"/>
      <c r="G13" s="424"/>
      <c r="H13" s="424"/>
      <c r="I13" s="424"/>
      <c r="J13" s="424"/>
      <c r="K13" s="424"/>
      <c r="L13" s="424"/>
      <c r="M13" s="424"/>
      <c r="N13" s="424"/>
      <c r="O13" s="424"/>
      <c r="P13" s="424"/>
      <c r="Q13" s="424"/>
      <c r="R13" s="424"/>
      <c r="S13" s="424"/>
      <c r="T13" s="424"/>
      <c r="U13" s="424"/>
      <c r="V13" s="425"/>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426" t="s">
        <v>138</v>
      </c>
      <c r="C14" s="427"/>
      <c r="D14" s="427"/>
      <c r="E14" s="427"/>
      <c r="F14" s="427"/>
      <c r="G14" s="427"/>
      <c r="H14" s="427"/>
      <c r="I14" s="427"/>
      <c r="J14" s="427"/>
      <c r="K14" s="427"/>
      <c r="L14" s="427"/>
      <c r="M14" s="427"/>
      <c r="N14" s="427"/>
      <c r="O14" s="427"/>
      <c r="P14" s="427"/>
      <c r="Q14" s="427"/>
      <c r="R14" s="427"/>
      <c r="S14" s="427"/>
      <c r="T14" s="427"/>
      <c r="U14" s="427"/>
      <c r="V14" s="428"/>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37"/>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5</v>
      </c>
      <c r="T20" s="12">
        <f>WEEKDAY(DATE($AC$2,$AG$2,2))</f>
        <v>6</v>
      </c>
      <c r="U20" s="12">
        <f>WEEKDAY(DATE($AC$2,$AG$2,3))</f>
        <v>7</v>
      </c>
      <c r="V20" s="12">
        <f>WEEKDAY(DATE($AC$2,$AG$2,4))</f>
        <v>1</v>
      </c>
      <c r="W20" s="12">
        <f>WEEKDAY(DATE($AC$2,$AG$2,5))</f>
        <v>2</v>
      </c>
      <c r="X20" s="12">
        <f>WEEKDAY(DATE($AC$2,$AG$2,6))</f>
        <v>3</v>
      </c>
      <c r="Y20" s="13">
        <f>WEEKDAY(DATE($AC$2,$AG$2,7))</f>
        <v>4</v>
      </c>
      <c r="Z20" s="11">
        <f>WEEKDAY(DATE($AC$2,$AG$2,8))</f>
        <v>5</v>
      </c>
      <c r="AA20" s="12">
        <f>WEEKDAY(DATE($AC$2,$AG$2,9))</f>
        <v>6</v>
      </c>
      <c r="AB20" s="12">
        <f>WEEKDAY(DATE($AC$2,$AG$2,10))</f>
        <v>7</v>
      </c>
      <c r="AC20" s="12">
        <f>WEEKDAY(DATE($AC$2,$AG$2,11))</f>
        <v>1</v>
      </c>
      <c r="AD20" s="12">
        <f>WEEKDAY(DATE($AC$2,$AG$2,12))</f>
        <v>2</v>
      </c>
      <c r="AE20" s="12">
        <f>WEEKDAY(DATE($AC$2,$AG$2,13))</f>
        <v>3</v>
      </c>
      <c r="AF20" s="13">
        <f>WEEKDAY(DATE($AC$2,$AG$2,14))</f>
        <v>4</v>
      </c>
      <c r="AG20" s="11">
        <f>WEEKDAY(DATE($AC$2,$AG$2,15))</f>
        <v>5</v>
      </c>
      <c r="AH20" s="12">
        <f>WEEKDAY(DATE($AC$2,$AG$2,16))</f>
        <v>6</v>
      </c>
      <c r="AI20" s="12">
        <f>WEEKDAY(DATE($AC$2,$AG$2,17))</f>
        <v>7</v>
      </c>
      <c r="AJ20" s="12">
        <f>WEEKDAY(DATE($AC$2,$AG$2,18))</f>
        <v>1</v>
      </c>
      <c r="AK20" s="12">
        <f>WEEKDAY(DATE($AC$2,$AG$2,19))</f>
        <v>2</v>
      </c>
      <c r="AL20" s="12">
        <f>WEEKDAY(DATE($AC$2,$AG$2,20))</f>
        <v>3</v>
      </c>
      <c r="AM20" s="13">
        <f>WEEKDAY(DATE($AC$2,$AG$2,21))</f>
        <v>4</v>
      </c>
      <c r="AN20" s="11">
        <f>WEEKDAY(DATE($AC$2,$AG$2,22))</f>
        <v>5</v>
      </c>
      <c r="AO20" s="12">
        <f>WEEKDAY(DATE($AC$2,$AG$2,23))</f>
        <v>6</v>
      </c>
      <c r="AP20" s="12">
        <f>WEEKDAY(DATE($AC$2,$AG$2,24))</f>
        <v>7</v>
      </c>
      <c r="AQ20" s="12">
        <f>WEEKDAY(DATE($AC$2,$AG$2,25))</f>
        <v>1</v>
      </c>
      <c r="AR20" s="12">
        <f>WEEKDAY(DATE($AC$2,$AG$2,26))</f>
        <v>2</v>
      </c>
      <c r="AS20" s="12">
        <f>WEEKDAY(DATE($AC$2,$AG$2,27))</f>
        <v>3</v>
      </c>
      <c r="AT20" s="13">
        <f>WEEKDAY(DATE($AC$2,$AG$2,28))</f>
        <v>4</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木</v>
      </c>
      <c r="T21" s="49" t="str">
        <f t="shared" ref="T21:AT21" si="0">IF(T20=1,"日",IF(T20=2,"月",IF(T20=3,"火",IF(T20=4,"水",IF(T20=5,"木",IF(T20=6,"金","土"))))))</f>
        <v>金</v>
      </c>
      <c r="U21" s="49" t="str">
        <f t="shared" si="0"/>
        <v>土</v>
      </c>
      <c r="V21" s="49" t="str">
        <f t="shared" si="0"/>
        <v>日</v>
      </c>
      <c r="W21" s="49" t="str">
        <f t="shared" si="0"/>
        <v>月</v>
      </c>
      <c r="X21" s="49" t="str">
        <f t="shared" si="0"/>
        <v>火</v>
      </c>
      <c r="Y21" s="50" t="str">
        <f t="shared" si="0"/>
        <v>水</v>
      </c>
      <c r="Z21" s="48" t="str">
        <f>IF(Z20=1,"日",IF(Z20=2,"月",IF(Z20=3,"火",IF(Z20=4,"水",IF(Z20=5,"木",IF(Z20=6,"金","土"))))))</f>
        <v>木</v>
      </c>
      <c r="AA21" s="49" t="str">
        <f t="shared" si="0"/>
        <v>金</v>
      </c>
      <c r="AB21" s="49" t="str">
        <f t="shared" si="0"/>
        <v>土</v>
      </c>
      <c r="AC21" s="49" t="str">
        <f t="shared" si="0"/>
        <v>日</v>
      </c>
      <c r="AD21" s="49" t="str">
        <f t="shared" si="0"/>
        <v>月</v>
      </c>
      <c r="AE21" s="49" t="str">
        <f t="shared" si="0"/>
        <v>火</v>
      </c>
      <c r="AF21" s="50" t="str">
        <f t="shared" si="0"/>
        <v>水</v>
      </c>
      <c r="AG21" s="48" t="str">
        <f>IF(AG20=1,"日",IF(AG20=2,"月",IF(AG20=3,"火",IF(AG20=4,"水",IF(AG20=5,"木",IF(AG20=6,"金","土"))))))</f>
        <v>木</v>
      </c>
      <c r="AH21" s="49" t="str">
        <f t="shared" si="0"/>
        <v>金</v>
      </c>
      <c r="AI21" s="49" t="str">
        <f t="shared" si="0"/>
        <v>土</v>
      </c>
      <c r="AJ21" s="49" t="str">
        <f t="shared" si="0"/>
        <v>日</v>
      </c>
      <c r="AK21" s="49" t="str">
        <f t="shared" si="0"/>
        <v>月</v>
      </c>
      <c r="AL21" s="49" t="str">
        <f t="shared" si="0"/>
        <v>火</v>
      </c>
      <c r="AM21" s="50" t="str">
        <f t="shared" si="0"/>
        <v>水</v>
      </c>
      <c r="AN21" s="48" t="str">
        <f>IF(AN20=1,"日",IF(AN20=2,"月",IF(AN20=3,"火",IF(AN20=4,"水",IF(AN20=5,"木",IF(AN20=6,"金","土"))))))</f>
        <v>木</v>
      </c>
      <c r="AO21" s="49" t="str">
        <f t="shared" si="0"/>
        <v>金</v>
      </c>
      <c r="AP21" s="49" t="str">
        <f t="shared" si="0"/>
        <v>土</v>
      </c>
      <c r="AQ21" s="49" t="str">
        <f t="shared" si="0"/>
        <v>日</v>
      </c>
      <c r="AR21" s="49" t="str">
        <f t="shared" si="0"/>
        <v>月</v>
      </c>
      <c r="AS21" s="49" t="str">
        <f t="shared" si="0"/>
        <v>火</v>
      </c>
      <c r="AT21" s="50" t="str">
        <f t="shared" si="0"/>
        <v>水</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9"/>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5">
        <f>IF($BB$3="計画",SUM(S23:AT23),IF($BB$3="実績",SUM(S23:AW23),""))</f>
        <v>0</v>
      </c>
      <c r="AY23" s="296"/>
      <c r="AZ23" s="297">
        <f>IF($BB$3="計画",AX23/4,IF($BB$3="実績",通所介護!AX23/(通所介護!$BB$8/7),""))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5">
        <f>IF($BB$3="計画",SUM(S24:AT24),IF($BB$3="実績",SUM(S24:AW24),""))</f>
        <v>0</v>
      </c>
      <c r="AY24" s="306"/>
      <c r="AZ24" s="307">
        <f>IF($BB$3="計画",AX24/4,IF($BB$3="実績",通所介護!AX24/(通所介護!$BB$8/7),""))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5">
        <f>IF($BB$3="計画",SUM(S26:AT26),IF($BB$3="実績",SUM(S26:AW26),""))</f>
        <v>0</v>
      </c>
      <c r="AY26" s="296"/>
      <c r="AZ26" s="297">
        <f>IF($BB$3="計画",AX26/4,IF($BB$3="実績",通所介護!AX26/(通所介護!$BB$8/7),""))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5">
        <f>IF($BB$3="計画",SUM(S27:AT27),IF($BB$3="実績",SUM(S27:AW27),""))</f>
        <v>0</v>
      </c>
      <c r="AY27" s="306"/>
      <c r="AZ27" s="307">
        <f>IF($BB$3="計画",AX27/4,IF($BB$3="実績",通所介護!AX27/(通所介護!$BB$8/7),""))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5">
        <f>IF($BB$3="計画",SUM(S29:AT29),IF($BB$3="実績",SUM(S29:AW29),""))</f>
        <v>0</v>
      </c>
      <c r="AY29" s="296"/>
      <c r="AZ29" s="297">
        <f>IF($BB$3="計画",AX29/4,IF($BB$3="実績",通所介護!AX29/(通所介護!$BB$8/7),""))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5">
        <f>IF($BB$3="計画",SUM(S30:AT30),IF($BB$3="実績",SUM(S30:AW30),""))</f>
        <v>0</v>
      </c>
      <c r="AY30" s="306"/>
      <c r="AZ30" s="307">
        <f>IF($BB$3="計画",AX30/4,IF($BB$3="実績",通所介護!AX30/(通所介護!$BB$8/7),""))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5">
        <f>IF($BB$3="計画",SUM(S32:AT32),IF($BB$3="実績",SUM(S32:AW32),""))</f>
        <v>0</v>
      </c>
      <c r="AY32" s="296"/>
      <c r="AZ32" s="297">
        <f>IF($BB$3="計画",AX32/4,IF($BB$3="実績",通所介護!AX32/(通所介護!$BB$8/7),""))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5">
        <f>IF($BB$3="計画",SUM(S33:AT33),IF($BB$3="実績",SUM(S33:AW33),""))</f>
        <v>0</v>
      </c>
      <c r="AY33" s="306"/>
      <c r="AZ33" s="307">
        <f>IF($BB$3="計画",AX33/4,IF($BB$3="実績",通所介護!AX33/(通所介護!$BB$8/7),""))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5">
        <f>IF($BB$3="計画",SUM(S35:AT35),IF($BB$3="実績",SUM(S35:AW35),""))</f>
        <v>0</v>
      </c>
      <c r="AY35" s="296"/>
      <c r="AZ35" s="297">
        <f>IF($BB$3="計画",AX35/4,IF($BB$3="実績",通所介護!AX35/(通所介護!$BB$8/7),""))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5">
        <f>IF($BB$3="計画",SUM(S36:AT36),IF($BB$3="実績",SUM(S36:AW36),""))</f>
        <v>0</v>
      </c>
      <c r="AY36" s="306"/>
      <c r="AZ36" s="307">
        <f>IF($BB$3="計画",AX36/4,IF($BB$3="実績",通所介護!AX36/(通所介護!$BB$8/7),""))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5">
        <f>IF($BB$3="計画",SUM(S38:AT38),IF($BB$3="実績",SUM(S38:AW38),""))</f>
        <v>0</v>
      </c>
      <c r="AY38" s="296"/>
      <c r="AZ38" s="297">
        <f>IF($BB$3="計画",AX38/4,IF($BB$3="実績",通所介護!AX38/(通所介護!$BB$8/7),""))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5">
        <f>IF($BB$3="計画",SUM(S39:AT39),IF($BB$3="実績",SUM(S39:AW39),""))</f>
        <v>0</v>
      </c>
      <c r="AY39" s="306"/>
      <c r="AZ39" s="307">
        <f>IF($BB$3="計画",AX39/4,IF($BB$3="実績",通所介護!AX39/(通所介護!$BB$8/7),""))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5">
        <f>IF($BB$3="計画",SUM(S41:AT41),IF($BB$3="実績",SUM(S41:AW41),""))</f>
        <v>0</v>
      </c>
      <c r="AY41" s="296"/>
      <c r="AZ41" s="297">
        <f>IF($BB$3="計画",AX41/4,IF($BB$3="実績",通所介護!AX41/(通所介護!$BB$8/7),""))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5">
        <f>IF($BB$3="計画",SUM(S42:AT42),IF($BB$3="実績",SUM(S42:AW42),""))</f>
        <v>0</v>
      </c>
      <c r="AY42" s="306"/>
      <c r="AZ42" s="307">
        <f>IF($BB$3="計画",AX42/4,IF($BB$3="実績",通所介護!AX42/(通所介護!$BB$8/7),""))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5">
        <f>IF($BB$3="計画",SUM(S44:AT44),IF($BB$3="実績",SUM(S44:AW44),""))</f>
        <v>0</v>
      </c>
      <c r="AY44" s="296"/>
      <c r="AZ44" s="297">
        <f>IF($BB$3="計画",AX44/4,IF($BB$3="実績",通所介護!AX44/(通所介護!$BB$8/7),""))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5">
        <f>IF($BB$3="計画",SUM(S45:AT45),IF($BB$3="実績",SUM(S45:AW45),""))</f>
        <v>0</v>
      </c>
      <c r="AY45" s="306"/>
      <c r="AZ45" s="307">
        <f>IF($BB$3="計画",AX45/4,IF($BB$3="実績",通所介護!AX45/(通所介護!$BB$8/7),""))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5">
        <f>IF($BB$3="計画",SUM(S47:AT47),IF($BB$3="実績",SUM(S47:AW47),""))</f>
        <v>0</v>
      </c>
      <c r="AY47" s="296"/>
      <c r="AZ47" s="297">
        <f>IF($BB$3="計画",AX47/4,IF($BB$3="実績",通所介護!AX47/(通所介護!$BB$8/7),""))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5">
        <f>IF($BB$3="計画",SUM(S48:AT48),IF($BB$3="実績",SUM(S48:AW48),""))</f>
        <v>0</v>
      </c>
      <c r="AY48" s="306"/>
      <c r="AZ48" s="307">
        <f>IF($BB$3="計画",AX48/4,IF($BB$3="実績",通所介護!AX48/(通所介護!$BB$8/7),""))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5">
        <f>IF($BB$3="計画",SUM(S50:AT50),IF($BB$3="実績",SUM(S50:AW50),""))</f>
        <v>0</v>
      </c>
      <c r="AY50" s="296"/>
      <c r="AZ50" s="297">
        <f>IF($BB$3="計画",AX50/4,IF($BB$3="実績",通所介護!AX50/(通所介護!$BB$8/7),""))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5">
        <f>IF($BB$3="計画",SUM(S51:AT51),IF($BB$3="実績",SUM(S51:AW51),""))</f>
        <v>0</v>
      </c>
      <c r="AY51" s="306"/>
      <c r="AZ51" s="307">
        <f>IF($BB$3="計画",AX51/4,IF($BB$3="実績",通所介護!AX51/(通所介護!$BB$8/7),""))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5">
        <f>IF($BB$3="計画",SUM(S53:AT53),IF($BB$3="実績",SUM(S53:AW53),""))</f>
        <v>0</v>
      </c>
      <c r="AY53" s="296"/>
      <c r="AZ53" s="297">
        <f>IF($BB$3="計画",AX53/4,IF($BB$3="実績",通所介護!AX53/(通所介護!$BB$8/7),""))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5">
        <f>IF($BB$3="計画",SUM(S54:AT54),IF($BB$3="実績",SUM(S54:AW54),""))</f>
        <v>0</v>
      </c>
      <c r="AY54" s="306"/>
      <c r="AZ54" s="307">
        <f>IF($BB$3="計画",AX54/4,IF($BB$3="実績",通所介護!AX54/(通所介護!$BB$8/7),""))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5">
        <f>IF($BB$3="計画",SUM(S56:AT56),IF($BB$3="実績",SUM(S56:AW56),""))</f>
        <v>0</v>
      </c>
      <c r="AY56" s="296"/>
      <c r="AZ56" s="297">
        <f>IF($BB$3="計画",AX56/4,IF($BB$3="実績",通所介護!AX56/(通所介護!$BB$8/7),""))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5">
        <f>IF($BB$3="計画",SUM(S57:AT57),IF($BB$3="実績",SUM(S57:AW57),""))</f>
        <v>0</v>
      </c>
      <c r="AY57" s="306"/>
      <c r="AZ57" s="307">
        <f>IF($BB$3="計画",AX57/4,IF($BB$3="実績",通所介護!AX57/(通所介護!$BB$8/7),""))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5">
        <f>IF($BB$3="計画",SUM(S59:AT59),IF($BB$3="実績",SUM(S59:AW59),""))</f>
        <v>0</v>
      </c>
      <c r="AY59" s="296"/>
      <c r="AZ59" s="297">
        <f>IF($BB$3="計画",AX59/4,IF($BB$3="実績",通所介護!AX59/(通所介護!$BB$8/7),""))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234">
        <f>IF($BB$3="計画",SUM(S60:AT60),IF($BB$3="実績",SUM(S60:AW60),""))</f>
        <v>0</v>
      </c>
      <c r="AY60" s="235"/>
      <c r="AZ60" s="236">
        <f>IF($BB$3="計画",AX60/4,IF($BB$3="実績",通所介護!AX60/(通所介護!$BB$8/7),""))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t="str">
        <f t="shared" ref="S62:AW62" si="1">IF(SUMIF($F$22:$F$60, "生活相談員", 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240" t="str">
        <f>IF(SUMIF($C$22:$C$60, "生活相談員", AX22:AY60)=0,"",SUMIF($C$22:$C$60,"生活相談員",AX22:AY60))</f>
        <v/>
      </c>
      <c r="AY62" s="241"/>
      <c r="AZ62" s="242" t="str">
        <f>IF(AX62="","",IF($BB$3="計画",AX62/4,IF($BB$3="実績",AX62/(通所介護!$BB$8/7),"")))</f>
        <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t="str">
        <f t="shared" ref="S63:AW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15" t="str">
        <f>IF(SUMIF($C$22:$C$60, "介護職員", AX22:AX60)=0,"",SUMIF($C$22:$C$60, "介護職員", AX22:AX60))</f>
        <v/>
      </c>
      <c r="AY63" s="416"/>
      <c r="AZ63" s="417" t="str">
        <f>IF(AX63="","",IF($BB$3="計画",AX63/4,IF($BB$3="実績",AX63/(通所介護!$BB$8/7),"")))</f>
        <v/>
      </c>
      <c r="BA63" s="418"/>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t="str">
        <f>IF(S65&lt;&gt;"",IF(S64&gt;15,((S64-15)/5+1)*S65,S65),"")</f>
        <v/>
      </c>
      <c r="T66" s="158" t="str">
        <f t="shared" ref="T66:AW66" si="3">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
      </c>
      <c r="T67" s="161" t="str">
        <f t="shared" ref="T67:Y67" si="4">IF(T66="","",IF(T63&gt;=T66,"○","×"))</f>
        <v/>
      </c>
      <c r="U67" s="161" t="str">
        <f t="shared" si="4"/>
        <v/>
      </c>
      <c r="V67" s="161" t="str">
        <f t="shared" si="4"/>
        <v/>
      </c>
      <c r="W67" s="161" t="str">
        <f t="shared" si="4"/>
        <v/>
      </c>
      <c r="X67" s="161" t="str">
        <f t="shared" si="4"/>
        <v/>
      </c>
      <c r="Y67" s="162" t="str">
        <f t="shared" si="4"/>
        <v/>
      </c>
      <c r="Z67" s="160" t="str">
        <f>IF(Z66="","",IF(Z63&gt;=Z66,"○","×"))</f>
        <v/>
      </c>
      <c r="AA67" s="161" t="str">
        <f t="shared" ref="AA67:AF67" si="5">IF(AA66="","",IF(AA63&gt;=AA66,"○","×"))</f>
        <v/>
      </c>
      <c r="AB67" s="161" t="str">
        <f t="shared" si="5"/>
        <v/>
      </c>
      <c r="AC67" s="161" t="str">
        <f t="shared" si="5"/>
        <v/>
      </c>
      <c r="AD67" s="161" t="str">
        <f t="shared" si="5"/>
        <v/>
      </c>
      <c r="AE67" s="161" t="str">
        <f t="shared" si="5"/>
        <v/>
      </c>
      <c r="AF67" s="162" t="str">
        <f t="shared" si="5"/>
        <v/>
      </c>
      <c r="AG67" s="160" t="str">
        <f>IF(AG66="","",IF(AG63&gt;=AG66,"○","×"))</f>
        <v/>
      </c>
      <c r="AH67" s="161" t="str">
        <f t="shared" ref="AH67:AM67" si="6">IF(AH66="","",IF(AH63&gt;=AH66,"○","×"))</f>
        <v/>
      </c>
      <c r="AI67" s="161" t="str">
        <f t="shared" si="6"/>
        <v/>
      </c>
      <c r="AJ67" s="161" t="str">
        <f t="shared" si="6"/>
        <v/>
      </c>
      <c r="AK67" s="161" t="str">
        <f t="shared" si="6"/>
        <v/>
      </c>
      <c r="AL67" s="161" t="str">
        <f t="shared" si="6"/>
        <v/>
      </c>
      <c r="AM67" s="162" t="str">
        <f t="shared" si="6"/>
        <v/>
      </c>
      <c r="AN67" s="160" t="str">
        <f>IF(AN66="","",IF(AN63&gt;=AN66,"○","×"))</f>
        <v/>
      </c>
      <c r="AO67" s="161" t="str">
        <f t="shared" ref="AO67:AT67" si="7">IF(AO66="","",IF(AO63&gt;=AO66,"○","×"))</f>
        <v/>
      </c>
      <c r="AP67" s="161" t="str">
        <f t="shared" si="7"/>
        <v/>
      </c>
      <c r="AQ67" s="161" t="str">
        <f t="shared" si="7"/>
        <v/>
      </c>
      <c r="AR67" s="161" t="str">
        <f t="shared" si="7"/>
        <v/>
      </c>
      <c r="AS67" s="161" t="str">
        <f t="shared" si="7"/>
        <v/>
      </c>
      <c r="AT67" s="162" t="str">
        <f t="shared" si="7"/>
        <v/>
      </c>
      <c r="AU67" s="160" t="str">
        <f>IF(AU66="","",IF(AU63&gt;=AU66,"○","×"))</f>
        <v/>
      </c>
      <c r="AV67" s="161" t="str">
        <f t="shared" ref="AV67:AW67" si="8">IF(AV66="","",IF(AV63&gt;=AV66,"○","×"))</f>
        <v/>
      </c>
      <c r="AW67" s="162" t="str">
        <f t="shared" si="8"/>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t="str">
        <f>IF($L68="","",IF(COUNTIFS($F$22:$F$60,$L68,S$22:S$60,"&gt;0")=0,"",COUNTIFS($F$22:$F$60,$L68,S$22:S$60,"&gt;0")))</f>
        <v/>
      </c>
      <c r="T68" s="167" t="str">
        <f t="shared" ref="T68:AW72" si="9">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75</v>
      </c>
      <c r="M69" s="225"/>
      <c r="N69" s="225"/>
      <c r="O69" s="225"/>
      <c r="P69" s="225"/>
      <c r="Q69" s="225"/>
      <c r="R69" s="226"/>
      <c r="S69" s="169" t="str">
        <f t="shared" ref="S69:AH72" si="10">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insertColumns="0" deleteRows="0"/>
  <mergeCells count="281">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L34:O36"/>
    <mergeCell ref="G46:G48"/>
    <mergeCell ref="L37:O39"/>
    <mergeCell ref="L40:O42"/>
    <mergeCell ref="L43:O45"/>
    <mergeCell ref="H37:K39"/>
    <mergeCell ref="H40:K42"/>
    <mergeCell ref="H43:K45"/>
    <mergeCell ref="H46:K48"/>
    <mergeCell ref="G34:G36"/>
    <mergeCell ref="G37:G39"/>
    <mergeCell ref="G40:G4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BB62:BF72"/>
    <mergeCell ref="L69:R69"/>
    <mergeCell ref="L70:R70"/>
    <mergeCell ref="L71:R71"/>
    <mergeCell ref="L72:R72"/>
    <mergeCell ref="AX62:AY62"/>
    <mergeCell ref="AX63:AY63"/>
    <mergeCell ref="AZ62:BA62"/>
    <mergeCell ref="AZ63:BA63"/>
    <mergeCell ref="AX64:BA72"/>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B1:W36"/>
  <sheetViews>
    <sheetView workbookViewId="0">
      <selection activeCell="B12" sqref="B12"/>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0.5</v>
      </c>
      <c r="F8" s="120" t="s">
        <v>2</v>
      </c>
      <c r="G8" s="199">
        <v>0.75</v>
      </c>
      <c r="H8" s="202" t="s">
        <v>95</v>
      </c>
      <c r="I8" s="199">
        <v>4.1666666666666664E-2</v>
      </c>
      <c r="J8" s="202" t="s">
        <v>21</v>
      </c>
      <c r="K8" s="142">
        <f>(G8-E8-I8)*24</f>
        <v>5</v>
      </c>
      <c r="M8" s="199">
        <v>0.39583333333333298</v>
      </c>
      <c r="N8" s="45" t="s">
        <v>2</v>
      </c>
      <c r="O8" s="199">
        <v>0.6875</v>
      </c>
      <c r="Q8" s="196">
        <f>IF(E8&lt;M8,M8,E8)</f>
        <v>0.5</v>
      </c>
      <c r="R8" s="45" t="s">
        <v>2</v>
      </c>
      <c r="S8" s="196">
        <f>IF(G8&gt;O8,O8,G8)</f>
        <v>0.6875</v>
      </c>
      <c r="U8" s="197">
        <f>(S8-Q8)*24</f>
        <v>4.5</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8"/>
  <sheetViews>
    <sheetView workbookViewId="0">
      <selection activeCell="D77" sqref="D77"/>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157</v>
      </c>
      <c r="D1" s="121"/>
      <c r="E1" s="121"/>
      <c r="F1" s="121"/>
    </row>
    <row r="2" spans="2:11" s="93" customFormat="1" ht="20.25" customHeight="1" x14ac:dyDescent="0.4">
      <c r="B2" s="123" t="s">
        <v>158</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228</v>
      </c>
      <c r="D4" s="121"/>
      <c r="F4" s="429" t="s">
        <v>229</v>
      </c>
      <c r="G4" s="429"/>
      <c r="H4" s="429"/>
      <c r="I4" s="429"/>
      <c r="J4" s="429"/>
      <c r="K4" s="429"/>
    </row>
    <row r="5" spans="2:11" s="127" customFormat="1" ht="20.25" customHeight="1" x14ac:dyDescent="0.4">
      <c r="B5" s="201"/>
      <c r="C5" s="121" t="s">
        <v>230</v>
      </c>
      <c r="D5" s="121"/>
      <c r="F5" s="429"/>
      <c r="G5" s="429"/>
      <c r="H5" s="429"/>
      <c r="I5" s="429"/>
      <c r="J5" s="429"/>
      <c r="K5" s="429"/>
    </row>
    <row r="6" spans="2:11" s="93" customFormat="1" ht="20.25" customHeight="1" x14ac:dyDescent="0.4">
      <c r="B6" s="122" t="s">
        <v>218</v>
      </c>
      <c r="C6" s="121"/>
      <c r="D6" s="121"/>
      <c r="E6" s="135"/>
      <c r="F6" s="136"/>
    </row>
    <row r="7" spans="2:11" s="93" customFormat="1" ht="20.25" customHeight="1" x14ac:dyDescent="0.4">
      <c r="B7" s="123"/>
      <c r="C7" s="123"/>
      <c r="D7" s="121"/>
      <c r="E7" s="135"/>
      <c r="F7" s="136"/>
    </row>
    <row r="8" spans="2:11" s="93" customFormat="1" ht="20.25" customHeight="1" x14ac:dyDescent="0.4">
      <c r="B8" s="121" t="s">
        <v>159</v>
      </c>
      <c r="C8" s="123"/>
      <c r="D8" s="121"/>
      <c r="E8" s="135"/>
      <c r="F8" s="136"/>
    </row>
    <row r="9" spans="2:11" s="93" customFormat="1" ht="20.25" customHeight="1" x14ac:dyDescent="0.4">
      <c r="B9" s="123"/>
      <c r="C9" s="123"/>
      <c r="D9" s="121"/>
      <c r="E9" s="121"/>
      <c r="F9" s="121"/>
    </row>
    <row r="10" spans="2:11" s="93" customFormat="1" ht="20.25" customHeight="1" x14ac:dyDescent="0.4">
      <c r="B10" s="121" t="s">
        <v>160</v>
      </c>
      <c r="C10" s="123"/>
      <c r="D10" s="121"/>
      <c r="E10" s="121"/>
      <c r="F10" s="121"/>
    </row>
    <row r="11" spans="2:11" s="93" customFormat="1" ht="20.25" customHeight="1" x14ac:dyDescent="0.4">
      <c r="B11" s="121" t="s">
        <v>161</v>
      </c>
      <c r="C11" s="123"/>
      <c r="D11" s="121"/>
      <c r="E11" s="121"/>
      <c r="F11" s="121"/>
    </row>
    <row r="12" spans="2:11" s="93" customFormat="1" ht="20.25" customHeight="1" x14ac:dyDescent="0.4">
      <c r="B12" s="121" t="s">
        <v>163</v>
      </c>
      <c r="C12" s="123"/>
      <c r="D12" s="121"/>
    </row>
    <row r="13" spans="2:11" s="93" customFormat="1" ht="20.25" customHeight="1" x14ac:dyDescent="0.4">
      <c r="B13" s="121"/>
      <c r="C13" s="123"/>
      <c r="D13" s="121"/>
    </row>
    <row r="14" spans="2:11" s="93" customFormat="1" ht="20.25" customHeight="1" x14ac:dyDescent="0.4">
      <c r="B14" s="121" t="s">
        <v>164</v>
      </c>
      <c r="C14" s="123"/>
      <c r="D14" s="121"/>
    </row>
    <row r="15" spans="2:11" s="93" customFormat="1" ht="20.25" customHeight="1" x14ac:dyDescent="0.4">
      <c r="B15" s="121"/>
      <c r="C15" s="123"/>
      <c r="D15" s="121"/>
    </row>
    <row r="16" spans="2:11" s="93" customFormat="1" ht="20.25" customHeight="1" x14ac:dyDescent="0.4">
      <c r="B16" s="121" t="s">
        <v>162</v>
      </c>
      <c r="C16" s="123"/>
      <c r="D16" s="121"/>
    </row>
    <row r="17" spans="2:4" s="93" customFormat="1" ht="20.25" customHeight="1" x14ac:dyDescent="0.4">
      <c r="B17" s="123"/>
      <c r="C17" s="123"/>
      <c r="D17" s="121"/>
    </row>
    <row r="18" spans="2:4" s="93" customFormat="1" ht="20.25" customHeight="1" x14ac:dyDescent="0.4">
      <c r="B18" s="121" t="s">
        <v>165</v>
      </c>
      <c r="C18" s="123"/>
      <c r="D18" s="121"/>
    </row>
    <row r="19" spans="2:4" s="93" customFormat="1" ht="20.25" customHeight="1" x14ac:dyDescent="0.4">
      <c r="B19" s="123"/>
      <c r="C19" s="123"/>
      <c r="D19" s="121"/>
    </row>
    <row r="20" spans="2:4" s="93" customFormat="1" ht="20.25" customHeight="1" x14ac:dyDescent="0.4">
      <c r="B20" s="121" t="s">
        <v>166</v>
      </c>
      <c r="C20" s="123"/>
      <c r="D20" s="121"/>
    </row>
    <row r="21" spans="2:4" s="93" customFormat="1" ht="20.25" customHeight="1" x14ac:dyDescent="0.4">
      <c r="B21" s="123"/>
      <c r="C21" s="123"/>
      <c r="D21" s="121"/>
    </row>
    <row r="22" spans="2:4" s="93" customFormat="1" ht="20.25" customHeight="1" x14ac:dyDescent="0.4">
      <c r="B22" s="121" t="s">
        <v>167</v>
      </c>
      <c r="C22" s="123"/>
      <c r="D22" s="121"/>
    </row>
    <row r="23" spans="2:4" s="93" customFormat="1" ht="20.25" customHeight="1" x14ac:dyDescent="0.4">
      <c r="B23" s="123"/>
      <c r="C23" s="123"/>
      <c r="D23" s="121"/>
    </row>
    <row r="24" spans="2:4" s="93" customFormat="1" ht="17.25" customHeight="1" x14ac:dyDescent="0.4">
      <c r="B24" s="121" t="s">
        <v>176</v>
      </c>
      <c r="C24" s="121"/>
      <c r="D24" s="121"/>
    </row>
    <row r="25" spans="2:4" s="93" customFormat="1" ht="17.25" customHeight="1" x14ac:dyDescent="0.4">
      <c r="B25" s="121" t="s">
        <v>168</v>
      </c>
      <c r="C25" s="121"/>
      <c r="D25" s="121"/>
    </row>
    <row r="26" spans="2:4" s="93" customFormat="1" ht="17.25" customHeight="1" x14ac:dyDescent="0.4">
      <c r="B26" s="121"/>
      <c r="C26" s="121"/>
      <c r="D26" s="121"/>
    </row>
    <row r="27" spans="2:4" s="93" customFormat="1" ht="17.25" customHeight="1" x14ac:dyDescent="0.4">
      <c r="B27" s="121"/>
      <c r="C27" s="77" t="s">
        <v>124</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169</v>
      </c>
    </row>
    <row r="32" spans="2:4" s="93" customFormat="1" ht="17.25" customHeight="1" x14ac:dyDescent="0.4">
      <c r="B32" s="121"/>
      <c r="C32" s="77">
        <v>5</v>
      </c>
      <c r="D32" s="124" t="s">
        <v>170</v>
      </c>
    </row>
    <row r="33" spans="2:45" s="93" customFormat="1" ht="17.25" customHeight="1" x14ac:dyDescent="0.4">
      <c r="B33" s="121"/>
      <c r="C33" s="135"/>
      <c r="D33" s="136"/>
    </row>
    <row r="34" spans="2:45" s="93" customFormat="1" ht="17.25" customHeight="1" x14ac:dyDescent="0.4">
      <c r="B34" s="121" t="s">
        <v>177</v>
      </c>
      <c r="C34" s="121"/>
      <c r="D34" s="121"/>
      <c r="E34" s="127"/>
      <c r="F34" s="127"/>
    </row>
    <row r="35" spans="2:45" s="93" customFormat="1" ht="17.25" customHeight="1" x14ac:dyDescent="0.4">
      <c r="B35" s="121" t="s">
        <v>171</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172</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173</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174</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219</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175</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220</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180</v>
      </c>
      <c r="C47" s="121"/>
      <c r="D47" s="121"/>
    </row>
    <row r="48" spans="2:45" s="93" customFormat="1" ht="17.25" customHeight="1" x14ac:dyDescent="0.4">
      <c r="B48" s="121" t="s">
        <v>178</v>
      </c>
      <c r="C48" s="121"/>
      <c r="D48" s="121"/>
      <c r="AH48" s="56"/>
      <c r="AI48" s="56"/>
      <c r="AJ48" s="56"/>
      <c r="AK48" s="56"/>
      <c r="AL48" s="56"/>
      <c r="AM48" s="56"/>
      <c r="AN48" s="56"/>
      <c r="AO48" s="56"/>
      <c r="AP48" s="56"/>
      <c r="AQ48" s="56"/>
      <c r="AR48" s="56"/>
      <c r="AS48" s="56"/>
    </row>
    <row r="49" spans="2:51" s="93" customFormat="1" ht="17.25" customHeight="1" x14ac:dyDescent="0.4">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182</v>
      </c>
      <c r="C51" s="121"/>
    </row>
    <row r="52" spans="2:51" s="93" customFormat="1" ht="17.25" customHeight="1" x14ac:dyDescent="0.4">
      <c r="B52" s="121"/>
      <c r="C52" s="121"/>
    </row>
    <row r="53" spans="2:51" s="93" customFormat="1" ht="17.25" customHeight="1" x14ac:dyDescent="0.4">
      <c r="B53" s="121" t="s">
        <v>183</v>
      </c>
      <c r="C53" s="121"/>
    </row>
    <row r="54" spans="2:51" s="93" customFormat="1" ht="17.25" customHeight="1" x14ac:dyDescent="0.4">
      <c r="B54" s="121" t="s">
        <v>181</v>
      </c>
      <c r="C54" s="121"/>
    </row>
    <row r="55" spans="2:51" s="93" customFormat="1" ht="17.25" customHeight="1" x14ac:dyDescent="0.4">
      <c r="B55" s="121"/>
      <c r="C55" s="121"/>
    </row>
    <row r="56" spans="2:51" s="93" customFormat="1" ht="17.25" customHeight="1" x14ac:dyDescent="0.4">
      <c r="B56" s="121" t="s">
        <v>185</v>
      </c>
      <c r="C56" s="121"/>
    </row>
    <row r="57" spans="2:51" s="93" customFormat="1" ht="17.25" customHeight="1" x14ac:dyDescent="0.4">
      <c r="B57" s="121" t="s">
        <v>184</v>
      </c>
      <c r="C57" s="121"/>
    </row>
    <row r="58" spans="2:51" s="93" customFormat="1" ht="17.25" customHeight="1" x14ac:dyDescent="0.4">
      <c r="B58" s="121"/>
      <c r="C58" s="121"/>
    </row>
    <row r="59" spans="2:51" s="93" customFormat="1" ht="17.25" customHeight="1" x14ac:dyDescent="0.4">
      <c r="B59" s="121" t="s">
        <v>186</v>
      </c>
      <c r="C59" s="121"/>
      <c r="D59" s="121"/>
    </row>
    <row r="60" spans="2:51" s="93" customFormat="1" ht="17.25" customHeight="1" x14ac:dyDescent="0.4">
      <c r="B60" s="121"/>
      <c r="C60" s="121"/>
      <c r="D60" s="121"/>
    </row>
    <row r="61" spans="2:51" s="93" customFormat="1" ht="17.25" customHeight="1" x14ac:dyDescent="0.4">
      <c r="B61" s="127" t="s">
        <v>188</v>
      </c>
      <c r="C61" s="127"/>
      <c r="D61" s="121"/>
    </row>
    <row r="62" spans="2:51" s="93" customFormat="1" ht="17.25" customHeight="1" x14ac:dyDescent="0.4">
      <c r="B62" s="127" t="s">
        <v>187</v>
      </c>
      <c r="C62" s="127"/>
      <c r="D62" s="121"/>
    </row>
    <row r="63" spans="2:51" s="93" customFormat="1" ht="17.25" customHeight="1" x14ac:dyDescent="0.4"/>
    <row r="64" spans="2:51" s="93" customFormat="1" ht="17.25" customHeight="1" x14ac:dyDescent="0.4">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71" s="93" customFormat="1" ht="17.25" customHeight="1" x14ac:dyDescent="0.4">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2">
      <c r="B70" s="93" t="s">
        <v>192</v>
      </c>
      <c r="BL70" s="131"/>
      <c r="BM70" s="132"/>
      <c r="BN70" s="131"/>
      <c r="BO70" s="131"/>
      <c r="BP70" s="131"/>
      <c r="BQ70" s="133"/>
      <c r="BR70" s="134"/>
      <c r="BS70" s="134"/>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71" s="93" customFormat="1" ht="17.25" customHeight="1" x14ac:dyDescent="0.4">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71" s="93" customFormat="1" ht="17.25" customHeight="1" x14ac:dyDescent="0.4">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2:71" ht="17.25" customHeight="1" x14ac:dyDescent="0.4"/>
    <row r="76" spans="2:71" ht="17.25" customHeight="1" x14ac:dyDescent="0.4">
      <c r="B76" s="93" t="s">
        <v>227</v>
      </c>
    </row>
    <row r="77" spans="2:71" ht="17.25" customHeight="1" x14ac:dyDescent="0.4"/>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5" sqref="C5"/>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108</v>
      </c>
      <c r="C1" s="56"/>
      <c r="D1" s="56"/>
    </row>
    <row r="2" spans="1:12" x14ac:dyDescent="0.4">
      <c r="A2" s="55"/>
      <c r="B2" s="56"/>
      <c r="C2" s="56"/>
      <c r="D2" s="56"/>
    </row>
    <row r="3" spans="1:12" x14ac:dyDescent="0.4">
      <c r="A3" s="55"/>
      <c r="B3" s="77" t="s">
        <v>124</v>
      </c>
      <c r="C3" s="77" t="s">
        <v>125</v>
      </c>
      <c r="D3" s="56"/>
    </row>
    <row r="4" spans="1:12" x14ac:dyDescent="0.4">
      <c r="A4" s="55"/>
      <c r="B4" s="76">
        <v>1</v>
      </c>
      <c r="C4" s="76" t="s">
        <v>237</v>
      </c>
      <c r="D4" s="56"/>
    </row>
    <row r="5" spans="1:12" x14ac:dyDescent="0.4">
      <c r="A5" s="55"/>
      <c r="B5" s="76">
        <v>2</v>
      </c>
      <c r="C5" s="76" t="s">
        <v>127</v>
      </c>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126</v>
      </c>
      <c r="C10" s="56"/>
      <c r="D10" s="56"/>
    </row>
    <row r="11" spans="1:12" ht="19.5" thickBot="1" x14ac:dyDescent="0.45">
      <c r="A11" s="55"/>
      <c r="B11" s="56"/>
      <c r="C11" s="56"/>
      <c r="D11" s="56"/>
    </row>
    <row r="12" spans="1:12" ht="19.5" thickBot="1" x14ac:dyDescent="0.45">
      <c r="A12" s="55"/>
      <c r="B12" s="57" t="s">
        <v>114</v>
      </c>
      <c r="C12" s="58" t="s">
        <v>4</v>
      </c>
      <c r="D12" s="59" t="s">
        <v>74</v>
      </c>
      <c r="E12" s="59" t="s">
        <v>5</v>
      </c>
      <c r="F12" s="59" t="s">
        <v>76</v>
      </c>
      <c r="G12" s="60" t="s">
        <v>77</v>
      </c>
      <c r="H12" s="61"/>
      <c r="I12" s="61"/>
      <c r="J12" s="61"/>
      <c r="K12" s="61"/>
      <c r="L12" s="62"/>
    </row>
    <row r="13" spans="1:12" x14ac:dyDescent="0.4">
      <c r="A13" s="55"/>
      <c r="B13" s="430" t="s">
        <v>115</v>
      </c>
      <c r="C13" s="63" t="s">
        <v>29</v>
      </c>
      <c r="D13" s="64" t="s">
        <v>197</v>
      </c>
      <c r="E13" s="64" t="s">
        <v>110</v>
      </c>
      <c r="F13" s="64" t="s">
        <v>32</v>
      </c>
      <c r="G13" s="65" t="s">
        <v>26</v>
      </c>
      <c r="H13" s="66"/>
      <c r="I13" s="66"/>
      <c r="J13" s="66"/>
      <c r="K13" s="66"/>
      <c r="L13" s="67"/>
    </row>
    <row r="14" spans="1:12" x14ac:dyDescent="0.4">
      <c r="B14" s="431"/>
      <c r="C14" s="68"/>
      <c r="D14" s="69" t="s">
        <v>196</v>
      </c>
      <c r="E14" s="69" t="s">
        <v>111</v>
      </c>
      <c r="F14" s="69" t="s">
        <v>29</v>
      </c>
      <c r="G14" s="70" t="s">
        <v>27</v>
      </c>
      <c r="H14" s="54"/>
      <c r="I14" s="54"/>
      <c r="J14" s="54"/>
      <c r="K14" s="54"/>
      <c r="L14" s="71"/>
    </row>
    <row r="15" spans="1:12" x14ac:dyDescent="0.4">
      <c r="B15" s="431"/>
      <c r="C15" s="68"/>
      <c r="D15" s="69" t="s">
        <v>198</v>
      </c>
      <c r="E15" s="69"/>
      <c r="F15" s="69"/>
      <c r="G15" s="70" t="s">
        <v>28</v>
      </c>
      <c r="H15" s="54"/>
      <c r="I15" s="54"/>
      <c r="J15" s="54"/>
      <c r="K15" s="54"/>
      <c r="L15" s="71"/>
    </row>
    <row r="16" spans="1:12" x14ac:dyDescent="0.4">
      <c r="B16" s="431"/>
      <c r="C16" s="68"/>
      <c r="D16" s="54"/>
      <c r="E16" s="69"/>
      <c r="F16" s="69"/>
      <c r="G16" s="70" t="s">
        <v>14</v>
      </c>
      <c r="H16" s="54"/>
      <c r="I16" s="54"/>
      <c r="J16" s="54"/>
      <c r="K16" s="54"/>
      <c r="L16" s="71"/>
    </row>
    <row r="17" spans="2:12" x14ac:dyDescent="0.4">
      <c r="B17" s="431"/>
      <c r="C17" s="68"/>
      <c r="D17" s="54"/>
      <c r="E17" s="69"/>
      <c r="F17" s="69"/>
      <c r="G17" s="70" t="s">
        <v>6</v>
      </c>
      <c r="H17" s="54"/>
      <c r="I17" s="54"/>
      <c r="J17" s="54"/>
      <c r="K17" s="54"/>
      <c r="L17" s="71"/>
    </row>
    <row r="18" spans="2:12" x14ac:dyDescent="0.4">
      <c r="B18" s="431"/>
      <c r="C18" s="68"/>
      <c r="D18" s="54"/>
      <c r="E18" s="69"/>
      <c r="F18" s="69"/>
      <c r="G18" s="70" t="s">
        <v>112</v>
      </c>
      <c r="H18" s="54"/>
      <c r="I18" s="54"/>
      <c r="J18" s="54"/>
      <c r="K18" s="54"/>
      <c r="L18" s="71"/>
    </row>
    <row r="19" spans="2:12" x14ac:dyDescent="0.4">
      <c r="B19" s="431"/>
      <c r="C19" s="68"/>
      <c r="D19" s="54"/>
      <c r="E19" s="69"/>
      <c r="F19" s="69"/>
      <c r="G19" s="70" t="s">
        <v>113</v>
      </c>
      <c r="H19" s="54"/>
      <c r="I19" s="54"/>
      <c r="J19" s="54"/>
      <c r="K19" s="54"/>
      <c r="L19" s="71"/>
    </row>
    <row r="20" spans="2:12" x14ac:dyDescent="0.4">
      <c r="B20" s="431"/>
      <c r="C20" s="68"/>
      <c r="D20" s="54"/>
      <c r="E20" s="69"/>
      <c r="F20" s="69"/>
      <c r="G20" s="70" t="s">
        <v>30</v>
      </c>
      <c r="H20" s="54"/>
      <c r="I20" s="54"/>
      <c r="J20" s="54"/>
      <c r="K20" s="54"/>
      <c r="L20" s="71"/>
    </row>
    <row r="21" spans="2:12" x14ac:dyDescent="0.4">
      <c r="B21" s="431"/>
      <c r="C21" s="68"/>
      <c r="D21" s="54"/>
      <c r="E21" s="69"/>
      <c r="F21" s="69"/>
      <c r="G21" s="70" t="s">
        <v>31</v>
      </c>
      <c r="H21" s="54"/>
      <c r="I21" s="54"/>
      <c r="J21" s="54"/>
      <c r="K21" s="54"/>
      <c r="L21" s="71"/>
    </row>
    <row r="22" spans="2:12" x14ac:dyDescent="0.4">
      <c r="B22" s="431"/>
      <c r="C22" s="68"/>
      <c r="D22" s="54"/>
      <c r="E22" s="69"/>
      <c r="F22" s="69"/>
      <c r="G22" s="69"/>
      <c r="H22" s="54"/>
      <c r="I22" s="54"/>
      <c r="J22" s="54"/>
      <c r="K22" s="54"/>
      <c r="L22" s="71"/>
    </row>
    <row r="23" spans="2:12" x14ac:dyDescent="0.4">
      <c r="B23" s="431"/>
      <c r="C23" s="72"/>
      <c r="D23" s="54"/>
      <c r="E23" s="54"/>
      <c r="F23" s="54"/>
      <c r="G23" s="54"/>
      <c r="H23" s="54"/>
      <c r="I23" s="54"/>
      <c r="J23" s="54"/>
      <c r="K23" s="54"/>
      <c r="L23" s="71"/>
    </row>
    <row r="24" spans="2:12" x14ac:dyDescent="0.4">
      <c r="B24" s="431"/>
      <c r="C24" s="72"/>
      <c r="D24" s="54"/>
      <c r="E24" s="54"/>
      <c r="F24" s="54"/>
      <c r="G24" s="54"/>
      <c r="H24" s="54"/>
      <c r="I24" s="54"/>
      <c r="J24" s="54"/>
      <c r="K24" s="54"/>
      <c r="L24" s="71"/>
    </row>
    <row r="25" spans="2:12" ht="19.5" thickBot="1" x14ac:dyDescent="0.45">
      <c r="B25" s="432"/>
      <c r="C25" s="73"/>
      <c r="D25" s="74"/>
      <c r="E25" s="74"/>
      <c r="F25" s="74"/>
      <c r="G25" s="74"/>
      <c r="H25" s="74"/>
      <c r="I25" s="74"/>
      <c r="J25" s="74"/>
      <c r="K25" s="74"/>
      <c r="L25" s="75"/>
    </row>
    <row r="28" spans="2:12" x14ac:dyDescent="0.4">
      <c r="C28" s="46" t="s">
        <v>233</v>
      </c>
    </row>
    <row r="29" spans="2:12" x14ac:dyDescent="0.4">
      <c r="C29" s="46" t="s">
        <v>116</v>
      </c>
    </row>
    <row r="30" spans="2:12" x14ac:dyDescent="0.4">
      <c r="C30" s="46" t="s">
        <v>128</v>
      </c>
    </row>
    <row r="31" spans="2:12" x14ac:dyDescent="0.4">
      <c r="C31" s="46" t="s">
        <v>129</v>
      </c>
    </row>
    <row r="32" spans="2:12" x14ac:dyDescent="0.4">
      <c r="C32" s="46" t="s">
        <v>130</v>
      </c>
    </row>
    <row r="33" spans="3:3" x14ac:dyDescent="0.4">
      <c r="C33" s="46" t="s">
        <v>131</v>
      </c>
    </row>
    <row r="34" spans="3:3" x14ac:dyDescent="0.4">
      <c r="C34" s="46" t="s">
        <v>132</v>
      </c>
    </row>
    <row r="35" spans="3:3" x14ac:dyDescent="0.4">
      <c r="C35" s="46" t="s">
        <v>217</v>
      </c>
    </row>
    <row r="36" spans="3:3" x14ac:dyDescent="0.4">
      <c r="C36" s="46" t="s">
        <v>117</v>
      </c>
    </row>
    <row r="37" spans="3:3" x14ac:dyDescent="0.4">
      <c r="C37" s="46" t="s">
        <v>118</v>
      </c>
    </row>
    <row r="39" spans="3:3" x14ac:dyDescent="0.4">
      <c r="C39" s="46" t="s">
        <v>234</v>
      </c>
    </row>
    <row r="40" spans="3:3" x14ac:dyDescent="0.4">
      <c r="C40" s="46" t="s">
        <v>119</v>
      </c>
    </row>
    <row r="41" spans="3:3" x14ac:dyDescent="0.4">
      <c r="C41" s="46" t="s">
        <v>120</v>
      </c>
    </row>
    <row r="42" spans="3:3" x14ac:dyDescent="0.4">
      <c r="C42" s="46" t="s">
        <v>121</v>
      </c>
    </row>
    <row r="43" spans="3:3" x14ac:dyDescent="0.4">
      <c r="C43" s="46" t="s">
        <v>122</v>
      </c>
    </row>
    <row r="44" spans="3:3" x14ac:dyDescent="0.4">
      <c r="C44" s="46" t="s">
        <v>123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【記載例】通所介護</vt:lpstr>
      <vt:lpstr>【記載例】シフト記号表（勤務時間帯）</vt:lpstr>
      <vt:lpstr>通所介護</vt:lpstr>
      <vt:lpstr>シフト記号表（勤務時間帯)</vt:lpstr>
      <vt:lpstr>記入方法</vt:lpstr>
      <vt:lpstr>プルダウン・リスト</vt:lpstr>
      <vt:lpstr>【記載例】通所介護!Print_Area</vt:lpstr>
      <vt:lpstr>記入方法!Print_Area</vt:lpstr>
      <vt:lpstr>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2022-03-06T08:29:25Z</cp:lastPrinted>
  <dcterms:created xsi:type="dcterms:W3CDTF">2020-01-14T23:47:53Z</dcterms:created>
  <dcterms:modified xsi:type="dcterms:W3CDTF">2022-03-06T08:29:36Z</dcterms:modified>
</cp:coreProperties>
</file>