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et-file01.inet-kuki.local\Public\0102財政部\01財政課\00.VOTIRO\92.予算\R3当初予算編成過程\最終\"/>
    </mc:Choice>
  </mc:AlternateContent>
  <bookViews>
    <workbookView xWindow="0" yWindow="0" windowWidth="20490" windowHeight="7530" activeTab="1"/>
  </bookViews>
  <sheets>
    <sheet name="最終査定（款・項別）" sheetId="11" r:id="rId1"/>
    <sheet name="最終査定（３条＋４条）" sheetId="12" r:id="rId2"/>
  </sheets>
  <definedNames>
    <definedName name="_xlnm.Print_Area" localSheetId="1">'最終査定（３条＋４条）'!$A$1:$Q$67</definedName>
    <definedName name="_xlnm.Print_Area" localSheetId="0">'最終査定（款・項別）'!$A$1:$L$36</definedName>
  </definedNames>
  <calcPr calcId="162913"/>
</workbook>
</file>

<file path=xl/calcChain.xml><?xml version="1.0" encoding="utf-8"?>
<calcChain xmlns="http://schemas.openxmlformats.org/spreadsheetml/2006/main">
  <c r="O50" i="12" l="1"/>
  <c r="P50" i="12" s="1"/>
  <c r="O51" i="12"/>
  <c r="O53" i="12"/>
  <c r="P53" i="12"/>
  <c r="J50" i="12"/>
  <c r="K50" i="12" s="1"/>
  <c r="L50" i="12"/>
  <c r="M50" i="12" s="1"/>
  <c r="J51" i="12"/>
  <c r="L51" i="12"/>
  <c r="J53" i="12"/>
  <c r="K53" i="12" s="1"/>
  <c r="L53" i="12"/>
  <c r="M53" i="12" s="1"/>
  <c r="O27" i="12"/>
  <c r="P27" i="12" s="1"/>
  <c r="O28" i="12"/>
  <c r="P28" i="12" s="1"/>
  <c r="O29" i="12"/>
  <c r="P29" i="12" s="1"/>
  <c r="O30" i="12"/>
  <c r="P30" i="12" s="1"/>
  <c r="O31" i="12"/>
  <c r="P31" i="12" s="1"/>
  <c r="O32" i="12"/>
  <c r="P32" i="12" s="1"/>
  <c r="O34" i="12"/>
  <c r="P34" i="12" s="1"/>
  <c r="O35" i="12"/>
  <c r="P35" i="12" s="1"/>
  <c r="O36" i="12"/>
  <c r="P36" i="12" s="1"/>
  <c r="O38" i="12"/>
  <c r="P38" i="12" s="1"/>
  <c r="O39" i="12"/>
  <c r="P39" i="12" s="1"/>
  <c r="O41" i="12"/>
  <c r="P41" i="12" s="1"/>
  <c r="J27" i="12"/>
  <c r="K27" i="12" s="1"/>
  <c r="L27" i="12"/>
  <c r="M27" i="12" s="1"/>
  <c r="J28" i="12"/>
  <c r="K28" i="12" s="1"/>
  <c r="L28" i="12"/>
  <c r="M28" i="12" s="1"/>
  <c r="J29" i="12"/>
  <c r="K29" i="12" s="1"/>
  <c r="L29" i="12"/>
  <c r="M29" i="12" s="1"/>
  <c r="J30" i="12"/>
  <c r="K30" i="12" s="1"/>
  <c r="L30" i="12"/>
  <c r="M30" i="12" s="1"/>
  <c r="J31" i="12"/>
  <c r="K31" i="12" s="1"/>
  <c r="L31" i="12"/>
  <c r="M31" i="12" s="1"/>
  <c r="J32" i="12"/>
  <c r="K32" i="12" s="1"/>
  <c r="L32" i="12"/>
  <c r="M32" i="12" s="1"/>
  <c r="J34" i="12"/>
  <c r="K34" i="12" s="1"/>
  <c r="L34" i="12"/>
  <c r="M34" i="12" s="1"/>
  <c r="J35" i="12"/>
  <c r="K35" i="12" s="1"/>
  <c r="L35" i="12"/>
  <c r="M35" i="12" s="1"/>
  <c r="J36" i="12"/>
  <c r="K36" i="12" s="1"/>
  <c r="L36" i="12"/>
  <c r="M36" i="12" s="1"/>
  <c r="J38" i="12"/>
  <c r="K38" i="12" s="1"/>
  <c r="L38" i="12"/>
  <c r="M38" i="12" s="1"/>
  <c r="J39" i="12"/>
  <c r="K39" i="12" s="1"/>
  <c r="L39" i="12"/>
  <c r="M39" i="12" s="1"/>
  <c r="J41" i="12"/>
  <c r="K41" i="12" s="1"/>
  <c r="L41" i="12"/>
  <c r="M41" i="12" s="1"/>
  <c r="O9" i="12"/>
  <c r="P9" i="12" s="1"/>
  <c r="O10" i="12"/>
  <c r="P10" i="12" s="1"/>
  <c r="O11" i="12"/>
  <c r="P11" i="12" s="1"/>
  <c r="O13" i="12"/>
  <c r="P13" i="12" s="1"/>
  <c r="O14" i="12"/>
  <c r="P14" i="12" s="1"/>
  <c r="O15" i="12"/>
  <c r="P15" i="12" s="1"/>
  <c r="O16" i="12"/>
  <c r="P16" i="12" s="1"/>
  <c r="O18" i="12"/>
  <c r="P18" i="12" s="1"/>
  <c r="O19" i="12"/>
  <c r="P19" i="12" s="1"/>
  <c r="J9" i="12"/>
  <c r="K9" i="12" s="1"/>
  <c r="L9" i="12"/>
  <c r="M9" i="12" s="1"/>
  <c r="J10" i="12"/>
  <c r="K10" i="12" s="1"/>
  <c r="L10" i="12"/>
  <c r="M10" i="12" s="1"/>
  <c r="J11" i="12"/>
  <c r="K11" i="12" s="1"/>
  <c r="L11" i="12"/>
  <c r="M11" i="12" s="1"/>
  <c r="J13" i="12"/>
  <c r="K13" i="12" s="1"/>
  <c r="L13" i="12"/>
  <c r="M13" i="12" s="1"/>
  <c r="J14" i="12"/>
  <c r="K14" i="12" s="1"/>
  <c r="L14" i="12"/>
  <c r="M14" i="12" s="1"/>
  <c r="J15" i="12"/>
  <c r="K15" i="12" s="1"/>
  <c r="L15" i="12"/>
  <c r="M15" i="12" s="1"/>
  <c r="J16" i="12"/>
  <c r="K16" i="12" s="1"/>
  <c r="L16" i="12"/>
  <c r="M16" i="12" s="1"/>
  <c r="J18" i="12"/>
  <c r="K18" i="12" s="1"/>
  <c r="L18" i="12"/>
  <c r="M18" i="12" s="1"/>
  <c r="J19" i="12"/>
  <c r="K19" i="12" s="1"/>
  <c r="L19" i="12"/>
  <c r="M19" i="12" s="1"/>
  <c r="I12" i="12" l="1"/>
  <c r="O61" i="12"/>
  <c r="P61" i="12" s="1"/>
  <c r="O62" i="12"/>
  <c r="P62" i="12" s="1"/>
  <c r="O64" i="12"/>
  <c r="P64" i="12" s="1"/>
  <c r="J61" i="12"/>
  <c r="K61" i="12" s="1"/>
  <c r="L61" i="12"/>
  <c r="M61" i="12" s="1"/>
  <c r="J62" i="12"/>
  <c r="K62" i="12" s="1"/>
  <c r="L62" i="12"/>
  <c r="M62" i="12" s="1"/>
  <c r="J64" i="12"/>
  <c r="K64" i="12" s="1"/>
  <c r="L64" i="12"/>
  <c r="M64" i="12" s="1"/>
  <c r="N12" i="12"/>
  <c r="O12" i="12" l="1"/>
  <c r="P12" i="12" s="1"/>
  <c r="E9" i="11"/>
  <c r="J28" i="11"/>
  <c r="D28" i="11"/>
  <c r="J9" i="11"/>
  <c r="N63" i="12"/>
  <c r="N60" i="12"/>
  <c r="H63" i="12"/>
  <c r="D35" i="11" s="1"/>
  <c r="H60" i="12"/>
  <c r="G63" i="12"/>
  <c r="C35" i="11" s="1"/>
  <c r="G60" i="12"/>
  <c r="I60" i="12"/>
  <c r="N49" i="12"/>
  <c r="N48" i="12" s="1"/>
  <c r="H52" i="12"/>
  <c r="H49" i="12"/>
  <c r="G52" i="12"/>
  <c r="C28" i="11" s="1"/>
  <c r="G49" i="12"/>
  <c r="N40" i="12"/>
  <c r="J19" i="11" s="1"/>
  <c r="N37" i="12"/>
  <c r="N33" i="12"/>
  <c r="N26" i="12"/>
  <c r="H40" i="12"/>
  <c r="D19" i="11" s="1"/>
  <c r="H37" i="12"/>
  <c r="D18" i="11" s="1"/>
  <c r="H33" i="12"/>
  <c r="D17" i="11" s="1"/>
  <c r="H26" i="12"/>
  <c r="D16" i="11" s="1"/>
  <c r="G40" i="12"/>
  <c r="G37" i="12"/>
  <c r="G33" i="12"/>
  <c r="G26" i="12"/>
  <c r="N17" i="12"/>
  <c r="N8" i="12"/>
  <c r="J8" i="11" s="1"/>
  <c r="H17" i="12"/>
  <c r="D10" i="11" s="1"/>
  <c r="H12" i="12"/>
  <c r="D9" i="11" s="1"/>
  <c r="H8" i="12"/>
  <c r="G17" i="12"/>
  <c r="G12" i="12"/>
  <c r="G8" i="12"/>
  <c r="G48" i="12" l="1"/>
  <c r="D27" i="11"/>
  <c r="H48" i="12"/>
  <c r="J35" i="11"/>
  <c r="C19" i="11"/>
  <c r="H59" i="12"/>
  <c r="D34" i="11"/>
  <c r="L12" i="12"/>
  <c r="M12" i="12" s="1"/>
  <c r="D8" i="11"/>
  <c r="G59" i="12"/>
  <c r="C27" i="11"/>
  <c r="C26" i="11" s="1"/>
  <c r="C18" i="11"/>
  <c r="C17" i="11"/>
  <c r="C16" i="11"/>
  <c r="C10" i="11"/>
  <c r="C9" i="11"/>
  <c r="J12" i="12"/>
  <c r="K12" i="12" s="1"/>
  <c r="C8" i="11"/>
  <c r="J27" i="11"/>
  <c r="J18" i="11"/>
  <c r="J10" i="11"/>
  <c r="N7" i="12"/>
  <c r="E34" i="11"/>
  <c r="J60" i="12"/>
  <c r="K60" i="12" s="1"/>
  <c r="L60" i="12"/>
  <c r="M60" i="12" s="1"/>
  <c r="N59" i="12"/>
  <c r="O60" i="12"/>
  <c r="P60" i="12" s="1"/>
  <c r="J34" i="11"/>
  <c r="C34" i="11"/>
  <c r="J17" i="11"/>
  <c r="J16" i="11"/>
  <c r="G7" i="12"/>
  <c r="G25" i="12"/>
  <c r="H25" i="12"/>
  <c r="N25" i="12"/>
  <c r="H7" i="12"/>
  <c r="D26" i="11" l="1"/>
  <c r="J26" i="11"/>
  <c r="K34" i="11" l="1"/>
  <c r="L34" i="11" s="1"/>
  <c r="H34" i="11"/>
  <c r="I34" i="11" s="1"/>
  <c r="F34" i="11"/>
  <c r="G34" i="11" s="1"/>
  <c r="K9" i="11"/>
  <c r="L9" i="11" s="1"/>
  <c r="H9" i="11"/>
  <c r="I9" i="11" s="1"/>
  <c r="F9" i="11"/>
  <c r="G9" i="11" s="1"/>
  <c r="J7" i="11" l="1"/>
  <c r="D7" i="11" l="1"/>
  <c r="D15" i="11" l="1"/>
  <c r="I49" i="12" l="1"/>
  <c r="I33" i="12"/>
  <c r="E27" i="11" l="1"/>
  <c r="L49" i="12"/>
  <c r="M49" i="12" s="1"/>
  <c r="O49" i="12"/>
  <c r="P49" i="12" s="1"/>
  <c r="J49" i="12"/>
  <c r="K49" i="12" s="1"/>
  <c r="L33" i="12"/>
  <c r="M33" i="12" s="1"/>
  <c r="O33" i="12"/>
  <c r="P33" i="12" s="1"/>
  <c r="J33" i="12"/>
  <c r="K33" i="12" s="1"/>
  <c r="E17" i="11"/>
  <c r="J33" i="11"/>
  <c r="J15" i="11"/>
  <c r="H27" i="11" l="1"/>
  <c r="I27" i="11" s="1"/>
  <c r="K27" i="11"/>
  <c r="L27" i="11" s="1"/>
  <c r="F27" i="11"/>
  <c r="G27" i="11" s="1"/>
  <c r="F17" i="11"/>
  <c r="G17" i="11" s="1"/>
  <c r="K17" i="11"/>
  <c r="L17" i="11" s="1"/>
  <c r="H17" i="11"/>
  <c r="I17" i="11" s="1"/>
  <c r="I63" i="12" l="1"/>
  <c r="O63" i="12" s="1"/>
  <c r="I52" i="12"/>
  <c r="I48" i="12" s="1"/>
  <c r="I40" i="12"/>
  <c r="I37" i="12"/>
  <c r="I26" i="12"/>
  <c r="I17" i="12"/>
  <c r="I8" i="12"/>
  <c r="O40" i="12" l="1"/>
  <c r="P40" i="12" s="1"/>
  <c r="L40" i="12"/>
  <c r="M40" i="12" s="1"/>
  <c r="J40" i="12"/>
  <c r="K40" i="12" s="1"/>
  <c r="E28" i="11"/>
  <c r="O52" i="12"/>
  <c r="P52" i="12" s="1"/>
  <c r="J52" i="12"/>
  <c r="K52" i="12" s="1"/>
  <c r="L52" i="12"/>
  <c r="M52" i="12" s="1"/>
  <c r="L37" i="12"/>
  <c r="M37" i="12" s="1"/>
  <c r="O37" i="12"/>
  <c r="P37" i="12" s="1"/>
  <c r="J37" i="12"/>
  <c r="K37" i="12" s="1"/>
  <c r="L26" i="12"/>
  <c r="M26" i="12" s="1"/>
  <c r="O26" i="12"/>
  <c r="P26" i="12" s="1"/>
  <c r="J26" i="12"/>
  <c r="K26" i="12" s="1"/>
  <c r="L17" i="12"/>
  <c r="M17" i="12" s="1"/>
  <c r="J17" i="12"/>
  <c r="K17" i="12" s="1"/>
  <c r="O17" i="12"/>
  <c r="P17" i="12" s="1"/>
  <c r="L8" i="12"/>
  <c r="M8" i="12" s="1"/>
  <c r="O8" i="12"/>
  <c r="P8" i="12" s="1"/>
  <c r="J8" i="12"/>
  <c r="K8" i="12" s="1"/>
  <c r="E35" i="11"/>
  <c r="J63" i="12"/>
  <c r="K63" i="12" s="1"/>
  <c r="L63" i="12"/>
  <c r="M63" i="12" s="1"/>
  <c r="P63" i="12"/>
  <c r="E26" i="11"/>
  <c r="E19" i="11"/>
  <c r="E18" i="11"/>
  <c r="E16" i="11"/>
  <c r="E10" i="11"/>
  <c r="E8" i="11"/>
  <c r="J48" i="12"/>
  <c r="I7" i="12"/>
  <c r="I59" i="12"/>
  <c r="I25" i="12"/>
  <c r="D33" i="11"/>
  <c r="C33" i="11"/>
  <c r="C15" i="11"/>
  <c r="C7" i="11"/>
  <c r="K28" i="11" l="1"/>
  <c r="L28" i="11" s="1"/>
  <c r="F28" i="11"/>
  <c r="G28" i="11" s="1"/>
  <c r="H28" i="11"/>
  <c r="I28" i="11" s="1"/>
  <c r="E33" i="11"/>
  <c r="K33" i="11" s="1"/>
  <c r="L33" i="11" s="1"/>
  <c r="H35" i="11"/>
  <c r="I35" i="11" s="1"/>
  <c r="K35" i="11"/>
  <c r="L35" i="11" s="1"/>
  <c r="F35" i="11"/>
  <c r="G35" i="11" s="1"/>
  <c r="H26" i="11"/>
  <c r="I26" i="11" s="1"/>
  <c r="K26" i="11"/>
  <c r="L26" i="11" s="1"/>
  <c r="F26" i="11"/>
  <c r="G26" i="11" s="1"/>
  <c r="O48" i="12"/>
  <c r="P48" i="12" s="1"/>
  <c r="L48" i="12"/>
  <c r="M48" i="12" s="1"/>
  <c r="K19" i="11"/>
  <c r="L19" i="11" s="1"/>
  <c r="H19" i="11"/>
  <c r="I19" i="11" s="1"/>
  <c r="F19" i="11"/>
  <c r="G19" i="11" s="1"/>
  <c r="H18" i="11"/>
  <c r="I18" i="11" s="1"/>
  <c r="F18" i="11"/>
  <c r="G18" i="11" s="1"/>
  <c r="K18" i="11"/>
  <c r="L18" i="11" s="1"/>
  <c r="K16" i="11"/>
  <c r="L16" i="11" s="1"/>
  <c r="H16" i="11"/>
  <c r="I16" i="11" s="1"/>
  <c r="F16" i="11"/>
  <c r="G16" i="11" s="1"/>
  <c r="E15" i="11"/>
  <c r="K10" i="11"/>
  <c r="L10" i="11" s="1"/>
  <c r="H10" i="11"/>
  <c r="I10" i="11" s="1"/>
  <c r="F10" i="11"/>
  <c r="G10" i="11" s="1"/>
  <c r="H8" i="11"/>
  <c r="I8" i="11" s="1"/>
  <c r="K8" i="11"/>
  <c r="L8" i="11" s="1"/>
  <c r="F8" i="11"/>
  <c r="G8" i="11" s="1"/>
  <c r="E7" i="11"/>
  <c r="L7" i="12"/>
  <c r="M7" i="12" s="1"/>
  <c r="J7" i="12"/>
  <c r="K7" i="12" s="1"/>
  <c r="O7" i="12"/>
  <c r="P7" i="12" s="1"/>
  <c r="O59" i="12"/>
  <c r="P59" i="12" s="1"/>
  <c r="O25" i="12"/>
  <c r="P25" i="12" s="1"/>
  <c r="H33" i="11" l="1"/>
  <c r="I33" i="11" s="1"/>
  <c r="F33" i="11"/>
  <c r="G33" i="11" s="1"/>
  <c r="H15" i="11"/>
  <c r="I15" i="11" s="1"/>
  <c r="K15" i="11"/>
  <c r="L15" i="11" s="1"/>
  <c r="F15" i="11"/>
  <c r="G15" i="11" s="1"/>
  <c r="H7" i="11"/>
  <c r="I7" i="11" s="1"/>
  <c r="K7" i="11"/>
  <c r="L7" i="11" s="1"/>
  <c r="F7" i="11"/>
  <c r="G7" i="11" s="1"/>
  <c r="K48" i="12"/>
  <c r="J25" i="12"/>
  <c r="K25" i="12" s="1"/>
  <c r="L59" i="12"/>
  <c r="M59" i="12" s="1"/>
  <c r="L25" i="12"/>
  <c r="M25" i="12" s="1"/>
  <c r="J59" i="12"/>
  <c r="K59" i="12" s="1"/>
</calcChain>
</file>

<file path=xl/sharedStrings.xml><?xml version="1.0" encoding="utf-8"?>
<sst xmlns="http://schemas.openxmlformats.org/spreadsheetml/2006/main" count="250" uniqueCount="106">
  <si>
    <t>１</t>
  </si>
  <si>
    <t>款</t>
    <rPh sb="0" eb="1">
      <t>カン</t>
    </rPh>
    <phoneticPr fontId="1"/>
  </si>
  <si>
    <t>項</t>
    <rPh sb="0" eb="1">
      <t>コウ</t>
    </rPh>
    <phoneticPr fontId="1"/>
  </si>
  <si>
    <t>目</t>
    <rPh sb="0" eb="1">
      <t>モク</t>
    </rPh>
    <phoneticPr fontId="1"/>
  </si>
  <si>
    <t>備考</t>
    <rPh sb="0" eb="2">
      <t>ビコウ</t>
    </rPh>
    <phoneticPr fontId="1"/>
  </si>
  <si>
    <t>水道事業収益</t>
    <rPh sb="0" eb="2">
      <t>スイドウ</t>
    </rPh>
    <rPh sb="2" eb="4">
      <t>ジギョウ</t>
    </rPh>
    <rPh sb="4" eb="6">
      <t>シュウエキ</t>
    </rPh>
    <phoneticPr fontId="1"/>
  </si>
  <si>
    <t>営業収益</t>
    <rPh sb="0" eb="2">
      <t>エイギョウ</t>
    </rPh>
    <rPh sb="2" eb="4">
      <t>シュウエキ</t>
    </rPh>
    <phoneticPr fontId="1"/>
  </si>
  <si>
    <t>給水収益</t>
    <rPh sb="0" eb="2">
      <t>キュウスイ</t>
    </rPh>
    <rPh sb="2" eb="4">
      <t>シュウエキ</t>
    </rPh>
    <phoneticPr fontId="1"/>
  </si>
  <si>
    <t>受託工事収益</t>
    <rPh sb="0" eb="2">
      <t>ジュタク</t>
    </rPh>
    <rPh sb="2" eb="4">
      <t>コウジ</t>
    </rPh>
    <rPh sb="4" eb="6">
      <t>シュウエキ</t>
    </rPh>
    <phoneticPr fontId="1"/>
  </si>
  <si>
    <t>雑収益</t>
    <rPh sb="0" eb="1">
      <t>ザツ</t>
    </rPh>
    <rPh sb="1" eb="3">
      <t>シュウエキ</t>
    </rPh>
    <phoneticPr fontId="1"/>
  </si>
  <si>
    <t>営業外収益</t>
    <rPh sb="0" eb="2">
      <t>エイギョウ</t>
    </rPh>
    <rPh sb="2" eb="3">
      <t>ガイ</t>
    </rPh>
    <rPh sb="3" eb="5">
      <t>シュウエキ</t>
    </rPh>
    <phoneticPr fontId="1"/>
  </si>
  <si>
    <t>受取利息</t>
    <rPh sb="0" eb="2">
      <t>ウケトリ</t>
    </rPh>
    <rPh sb="2" eb="4">
      <t>リソク</t>
    </rPh>
    <phoneticPr fontId="1"/>
  </si>
  <si>
    <t>特別利益</t>
    <rPh sb="0" eb="2">
      <t>トクベツ</t>
    </rPh>
    <rPh sb="2" eb="4">
      <t>リエキ</t>
    </rPh>
    <phoneticPr fontId="1"/>
  </si>
  <si>
    <t>固定資産売却益</t>
    <rPh sb="0" eb="4">
      <t>コテイシサン</t>
    </rPh>
    <rPh sb="4" eb="7">
      <t>バイキャクエキ</t>
    </rPh>
    <phoneticPr fontId="1"/>
  </si>
  <si>
    <t>過年度損益修正益</t>
    <rPh sb="0" eb="3">
      <t>カネンド</t>
    </rPh>
    <rPh sb="3" eb="5">
      <t>ソンエキ</t>
    </rPh>
    <rPh sb="5" eb="7">
      <t>シュウセイ</t>
    </rPh>
    <rPh sb="7" eb="8">
      <t>エキ</t>
    </rPh>
    <phoneticPr fontId="1"/>
  </si>
  <si>
    <t>水道事業費用</t>
    <rPh sb="0" eb="2">
      <t>スイドウ</t>
    </rPh>
    <rPh sb="2" eb="4">
      <t>ジギョウ</t>
    </rPh>
    <rPh sb="4" eb="6">
      <t>ヒヨウ</t>
    </rPh>
    <phoneticPr fontId="1"/>
  </si>
  <si>
    <t>営業費用</t>
    <rPh sb="0" eb="2">
      <t>エイギョウ</t>
    </rPh>
    <rPh sb="2" eb="4">
      <t>ヒヨウ</t>
    </rPh>
    <phoneticPr fontId="1"/>
  </si>
  <si>
    <t>原水及び浄水費</t>
    <rPh sb="0" eb="2">
      <t>ゲンスイ</t>
    </rPh>
    <rPh sb="2" eb="3">
      <t>オヨ</t>
    </rPh>
    <rPh sb="4" eb="6">
      <t>ジョウスイ</t>
    </rPh>
    <rPh sb="6" eb="7">
      <t>ヒ</t>
    </rPh>
    <phoneticPr fontId="1"/>
  </si>
  <si>
    <t>配水及び給水費</t>
    <rPh sb="0" eb="2">
      <t>ハイスイ</t>
    </rPh>
    <rPh sb="2" eb="3">
      <t>オヨ</t>
    </rPh>
    <rPh sb="4" eb="6">
      <t>キュウスイ</t>
    </rPh>
    <rPh sb="6" eb="7">
      <t>ヒ</t>
    </rPh>
    <phoneticPr fontId="1"/>
  </si>
  <si>
    <t>受託工事費</t>
    <rPh sb="0" eb="2">
      <t>ジュタク</t>
    </rPh>
    <rPh sb="2" eb="5">
      <t>コウジヒ</t>
    </rPh>
    <phoneticPr fontId="1"/>
  </si>
  <si>
    <t>総係費</t>
    <rPh sb="0" eb="2">
      <t>ソウカカリ</t>
    </rPh>
    <rPh sb="2" eb="3">
      <t>ヒ</t>
    </rPh>
    <phoneticPr fontId="1"/>
  </si>
  <si>
    <t>負担金</t>
    <rPh sb="0" eb="3">
      <t>フタンキン</t>
    </rPh>
    <phoneticPr fontId="1"/>
  </si>
  <si>
    <t>減価償却費</t>
    <rPh sb="0" eb="2">
      <t>ゲンカ</t>
    </rPh>
    <rPh sb="2" eb="5">
      <t>ショウキャクヒ</t>
    </rPh>
    <phoneticPr fontId="1"/>
  </si>
  <si>
    <t>資産減耗費</t>
    <rPh sb="0" eb="2">
      <t>シサン</t>
    </rPh>
    <rPh sb="2" eb="4">
      <t>ゲンモウ</t>
    </rPh>
    <rPh sb="4" eb="5">
      <t>ヒ</t>
    </rPh>
    <phoneticPr fontId="1"/>
  </si>
  <si>
    <t>営業外費用</t>
    <rPh sb="0" eb="3">
      <t>エイギョウガイ</t>
    </rPh>
    <rPh sb="3" eb="5">
      <t>ヒヨウ</t>
    </rPh>
    <phoneticPr fontId="1"/>
  </si>
  <si>
    <t>支払利息</t>
    <rPh sb="0" eb="2">
      <t>シハライ</t>
    </rPh>
    <rPh sb="2" eb="4">
      <t>リソク</t>
    </rPh>
    <phoneticPr fontId="1"/>
  </si>
  <si>
    <t>特別損失</t>
    <rPh sb="0" eb="2">
      <t>トクベツ</t>
    </rPh>
    <rPh sb="2" eb="4">
      <t>ソンシツ</t>
    </rPh>
    <phoneticPr fontId="1"/>
  </si>
  <si>
    <t>過年度損益修正損</t>
    <rPh sb="0" eb="3">
      <t>カネンド</t>
    </rPh>
    <rPh sb="3" eb="5">
      <t>ソンエキ</t>
    </rPh>
    <rPh sb="5" eb="7">
      <t>シュウセイ</t>
    </rPh>
    <rPh sb="7" eb="8">
      <t>ゾン</t>
    </rPh>
    <phoneticPr fontId="1"/>
  </si>
  <si>
    <t>支　　　出</t>
    <rPh sb="0" eb="1">
      <t>ササ</t>
    </rPh>
    <rPh sb="4" eb="5">
      <t>デ</t>
    </rPh>
    <phoneticPr fontId="1"/>
  </si>
  <si>
    <t>収　　　入</t>
    <rPh sb="0" eb="1">
      <t>オサム</t>
    </rPh>
    <rPh sb="4" eb="5">
      <t>イ</t>
    </rPh>
    <phoneticPr fontId="1"/>
  </si>
  <si>
    <t>１</t>
    <phoneticPr fontId="1"/>
  </si>
  <si>
    <t>２</t>
    <phoneticPr fontId="1"/>
  </si>
  <si>
    <t>３</t>
    <phoneticPr fontId="1"/>
  </si>
  <si>
    <t>予備費</t>
    <rPh sb="0" eb="3">
      <t>ヨビヒ</t>
    </rPh>
    <phoneticPr fontId="1"/>
  </si>
  <si>
    <t>資本的収入</t>
    <rPh sb="0" eb="3">
      <t>シホンテキ</t>
    </rPh>
    <rPh sb="3" eb="5">
      <t>シュウニュウ</t>
    </rPh>
    <phoneticPr fontId="1"/>
  </si>
  <si>
    <t>工事負担金</t>
    <rPh sb="0" eb="2">
      <t>コウジ</t>
    </rPh>
    <rPh sb="2" eb="5">
      <t>フタンキン</t>
    </rPh>
    <phoneticPr fontId="1"/>
  </si>
  <si>
    <t>固定資産売却代金</t>
    <rPh sb="0" eb="4">
      <t>コテイシサン</t>
    </rPh>
    <rPh sb="4" eb="6">
      <t>バイキャク</t>
    </rPh>
    <rPh sb="6" eb="8">
      <t>ダイキン</t>
    </rPh>
    <phoneticPr fontId="1"/>
  </si>
  <si>
    <t>資本的支出</t>
    <rPh sb="0" eb="3">
      <t>シホンテキ</t>
    </rPh>
    <rPh sb="3" eb="5">
      <t>シシュツ</t>
    </rPh>
    <phoneticPr fontId="1"/>
  </si>
  <si>
    <t>建設改良費</t>
    <rPh sb="0" eb="2">
      <t>ケンセツ</t>
    </rPh>
    <rPh sb="2" eb="4">
      <t>カイリョウ</t>
    </rPh>
    <rPh sb="4" eb="5">
      <t>ヒ</t>
    </rPh>
    <phoneticPr fontId="1"/>
  </si>
  <si>
    <t>営業設備費</t>
    <rPh sb="0" eb="2">
      <t>エイギョウ</t>
    </rPh>
    <rPh sb="2" eb="4">
      <t>セツビ</t>
    </rPh>
    <rPh sb="4" eb="5">
      <t>ヒ</t>
    </rPh>
    <phoneticPr fontId="1"/>
  </si>
  <si>
    <t>施設整備費</t>
    <rPh sb="0" eb="2">
      <t>シセツ</t>
    </rPh>
    <rPh sb="2" eb="5">
      <t>セイビヒ</t>
    </rPh>
    <phoneticPr fontId="1"/>
  </si>
  <si>
    <t>企業債償還金</t>
    <rPh sb="0" eb="3">
      <t>キギョウサイ</t>
    </rPh>
    <rPh sb="3" eb="6">
      <t>ショウカンキン</t>
    </rPh>
    <phoneticPr fontId="1"/>
  </si>
  <si>
    <t>収益的収入及び支出</t>
    <rPh sb="0" eb="2">
      <t>シュウエキ</t>
    </rPh>
    <rPh sb="2" eb="3">
      <t>テキ</t>
    </rPh>
    <rPh sb="3" eb="5">
      <t>シュウニュウ</t>
    </rPh>
    <rPh sb="5" eb="6">
      <t>オヨ</t>
    </rPh>
    <rPh sb="7" eb="9">
      <t>シシュツ</t>
    </rPh>
    <phoneticPr fontId="1"/>
  </si>
  <si>
    <t>資本的収入及び支出</t>
    <rPh sb="0" eb="3">
      <t>シホンテキ</t>
    </rPh>
    <rPh sb="3" eb="5">
      <t>シュウニュウ</t>
    </rPh>
    <rPh sb="5" eb="6">
      <t>オヨ</t>
    </rPh>
    <rPh sb="7" eb="9">
      <t>シシュツ</t>
    </rPh>
    <phoneticPr fontId="1"/>
  </si>
  <si>
    <t>４</t>
    <phoneticPr fontId="1"/>
  </si>
  <si>
    <t>５</t>
    <phoneticPr fontId="1"/>
  </si>
  <si>
    <t>６</t>
    <phoneticPr fontId="1"/>
  </si>
  <si>
    <t>（単位：千円）</t>
    <rPh sb="1" eb="3">
      <t>タンイ</t>
    </rPh>
    <rPh sb="4" eb="6">
      <t>センエン</t>
    </rPh>
    <phoneticPr fontId="1"/>
  </si>
  <si>
    <t>収益的収入及び支出</t>
    <rPh sb="0" eb="3">
      <t>シュウエキテキ</t>
    </rPh>
    <rPh sb="3" eb="5">
      <t>シュウニュウ</t>
    </rPh>
    <rPh sb="5" eb="6">
      <t>オヨ</t>
    </rPh>
    <rPh sb="7" eb="9">
      <t>シシュツ</t>
    </rPh>
    <phoneticPr fontId="1"/>
  </si>
  <si>
    <t>雑支出</t>
    <rPh sb="0" eb="1">
      <t>ザツ</t>
    </rPh>
    <rPh sb="1" eb="3">
      <t>シシュツ</t>
    </rPh>
    <phoneticPr fontId="1"/>
  </si>
  <si>
    <t>固定資産売却損</t>
    <rPh sb="0" eb="2">
      <t>コテイ</t>
    </rPh>
    <rPh sb="2" eb="4">
      <t>シサン</t>
    </rPh>
    <rPh sb="4" eb="7">
      <t>バイキャクソン</t>
    </rPh>
    <phoneticPr fontId="1"/>
  </si>
  <si>
    <t>その他負担金</t>
    <rPh sb="2" eb="3">
      <t>タ</t>
    </rPh>
    <rPh sb="3" eb="6">
      <t>フタンキン</t>
    </rPh>
    <phoneticPr fontId="1"/>
  </si>
  <si>
    <t>収　　入</t>
    <rPh sb="0" eb="1">
      <t>オサム</t>
    </rPh>
    <rPh sb="3" eb="4">
      <t>イ</t>
    </rPh>
    <phoneticPr fontId="1"/>
  </si>
  <si>
    <t>支　　出</t>
    <rPh sb="0" eb="1">
      <t>シ</t>
    </rPh>
    <rPh sb="3" eb="4">
      <t>デ</t>
    </rPh>
    <phoneticPr fontId="1"/>
  </si>
  <si>
    <t>１ 営業収益</t>
    <rPh sb="2" eb="4">
      <t>エイギョウ</t>
    </rPh>
    <rPh sb="4" eb="6">
      <t>シュウエキ</t>
    </rPh>
    <phoneticPr fontId="1"/>
  </si>
  <si>
    <t>２ 営業外収益</t>
    <rPh sb="2" eb="5">
      <t>エイギョウガイ</t>
    </rPh>
    <rPh sb="5" eb="7">
      <t>シュウエキ</t>
    </rPh>
    <phoneticPr fontId="1"/>
  </si>
  <si>
    <t>３ 特別利益</t>
    <rPh sb="2" eb="4">
      <t>トクベツ</t>
    </rPh>
    <rPh sb="4" eb="6">
      <t>リエキ</t>
    </rPh>
    <phoneticPr fontId="1"/>
  </si>
  <si>
    <t>１ 営業費用</t>
    <rPh sb="2" eb="4">
      <t>エイギョウ</t>
    </rPh>
    <rPh sb="4" eb="6">
      <t>ヒヨウ</t>
    </rPh>
    <phoneticPr fontId="1"/>
  </si>
  <si>
    <t>２ 営業外費用</t>
    <rPh sb="2" eb="5">
      <t>エイギョウガイ</t>
    </rPh>
    <rPh sb="5" eb="7">
      <t>ヒヨウ</t>
    </rPh>
    <phoneticPr fontId="1"/>
  </si>
  <si>
    <t>３ 特別損失</t>
    <rPh sb="2" eb="4">
      <t>トクベツ</t>
    </rPh>
    <rPh sb="4" eb="6">
      <t>ソンシツ</t>
    </rPh>
    <phoneticPr fontId="1"/>
  </si>
  <si>
    <t>４ 予備費</t>
    <rPh sb="2" eb="5">
      <t>ヨビヒ</t>
    </rPh>
    <phoneticPr fontId="1"/>
  </si>
  <si>
    <t>１ 資本的収入</t>
    <rPh sb="2" eb="5">
      <t>シホンテキ</t>
    </rPh>
    <rPh sb="5" eb="7">
      <t>シュウニュウ</t>
    </rPh>
    <phoneticPr fontId="1"/>
  </si>
  <si>
    <t>１ 資本的支出</t>
    <rPh sb="2" eb="5">
      <t>シホンテキ</t>
    </rPh>
    <rPh sb="5" eb="7">
      <t>シシュツ</t>
    </rPh>
    <phoneticPr fontId="1"/>
  </si>
  <si>
    <t>１ 建設改良費</t>
    <rPh sb="2" eb="4">
      <t>ケンセツ</t>
    </rPh>
    <rPh sb="4" eb="6">
      <t>カイリョウ</t>
    </rPh>
    <rPh sb="6" eb="7">
      <t>ヒ</t>
    </rPh>
    <phoneticPr fontId="1"/>
  </si>
  <si>
    <t>２ 企業債償還金</t>
    <rPh sb="2" eb="4">
      <t>キギョウ</t>
    </rPh>
    <rPh sb="4" eb="5">
      <t>サイ</t>
    </rPh>
    <rPh sb="5" eb="8">
      <t>ショウカンキン</t>
    </rPh>
    <phoneticPr fontId="1"/>
  </si>
  <si>
    <t>消費税及び
地方消費税</t>
    <rPh sb="0" eb="3">
      <t>ショウヒゼイ</t>
    </rPh>
    <rPh sb="3" eb="4">
      <t>オヨ</t>
    </rPh>
    <rPh sb="6" eb="8">
      <t>チホウ</t>
    </rPh>
    <rPh sb="8" eb="11">
      <t>ショウヒゼイ</t>
    </rPh>
    <phoneticPr fontId="1"/>
  </si>
  <si>
    <t>その他の営業
収益</t>
    <rPh sb="0" eb="3">
      <t>ソノタ</t>
    </rPh>
    <rPh sb="4" eb="6">
      <t>エイギョウ</t>
    </rPh>
    <rPh sb="7" eb="9">
      <t>シュウエキ</t>
    </rPh>
    <phoneticPr fontId="1"/>
  </si>
  <si>
    <t>長期前受金
戻入</t>
    <rPh sb="0" eb="2">
      <t>チョウキ</t>
    </rPh>
    <rPh sb="2" eb="4">
      <t>マエウケ</t>
    </rPh>
    <rPh sb="4" eb="5">
      <t>キン</t>
    </rPh>
    <rPh sb="6" eb="8">
      <t>レイニュウ</t>
    </rPh>
    <phoneticPr fontId="1"/>
  </si>
  <si>
    <t>増減率</t>
    <rPh sb="0" eb="2">
      <t>ゾウゲン</t>
    </rPh>
    <rPh sb="2" eb="3">
      <t>リツ</t>
    </rPh>
    <phoneticPr fontId="1"/>
  </si>
  <si>
    <t>※資本的収入が資本的支出に対して不足する額は、減価償却費などの現金支出を伴わない費用などで補てんいたします。</t>
    <rPh sb="1" eb="4">
      <t>シホンテキ</t>
    </rPh>
    <rPh sb="4" eb="6">
      <t>シュウニュウ</t>
    </rPh>
    <rPh sb="7" eb="10">
      <t>シホンテキ</t>
    </rPh>
    <rPh sb="10" eb="12">
      <t>シシュツ</t>
    </rPh>
    <rPh sb="13" eb="14">
      <t>タイ</t>
    </rPh>
    <rPh sb="16" eb="18">
      <t>フソク</t>
    </rPh>
    <rPh sb="20" eb="21">
      <t>ガク</t>
    </rPh>
    <rPh sb="23" eb="25">
      <t>ゲンカ</t>
    </rPh>
    <rPh sb="25" eb="27">
      <t>ショウキャク</t>
    </rPh>
    <rPh sb="27" eb="28">
      <t>ヒ</t>
    </rPh>
    <rPh sb="31" eb="33">
      <t>ゲンキン</t>
    </rPh>
    <rPh sb="33" eb="35">
      <t>シシュツ</t>
    </rPh>
    <rPh sb="36" eb="37">
      <t>トモナ</t>
    </rPh>
    <rPh sb="40" eb="42">
      <t>ヒヨウ</t>
    </rPh>
    <phoneticPr fontId="1"/>
  </si>
  <si>
    <t>水道料金</t>
    <rPh sb="0" eb="2">
      <t>スイドウ</t>
    </rPh>
    <rPh sb="2" eb="4">
      <t>リョウキン</t>
    </rPh>
    <phoneticPr fontId="1"/>
  </si>
  <si>
    <t>加入金など</t>
    <rPh sb="0" eb="2">
      <t>カニュウ</t>
    </rPh>
    <rPh sb="2" eb="3">
      <t>キン</t>
    </rPh>
    <phoneticPr fontId="1"/>
  </si>
  <si>
    <t>消火栓維持補修費など</t>
    <rPh sb="0" eb="3">
      <t>ショウカセン</t>
    </rPh>
    <rPh sb="3" eb="5">
      <t>イジ</t>
    </rPh>
    <rPh sb="5" eb="7">
      <t>ホシュウ</t>
    </rPh>
    <rPh sb="7" eb="8">
      <t>ヒ</t>
    </rPh>
    <phoneticPr fontId="1"/>
  </si>
  <si>
    <t>定期預金利息など</t>
    <rPh sb="0" eb="2">
      <t>テイキ</t>
    </rPh>
    <rPh sb="2" eb="4">
      <t>ヨキン</t>
    </rPh>
    <rPh sb="4" eb="6">
      <t>リソク</t>
    </rPh>
    <phoneticPr fontId="1"/>
  </si>
  <si>
    <t>下水道使用料徴収手数料など</t>
    <rPh sb="0" eb="3">
      <t>ゲスイドウ</t>
    </rPh>
    <rPh sb="3" eb="6">
      <t>シヨウリョウ</t>
    </rPh>
    <rPh sb="6" eb="8">
      <t>チョウシュウ</t>
    </rPh>
    <rPh sb="8" eb="11">
      <t>テスウリョウ</t>
    </rPh>
    <phoneticPr fontId="1"/>
  </si>
  <si>
    <t>県水受水料金など</t>
    <rPh sb="0" eb="2">
      <t>ケンスイ</t>
    </rPh>
    <rPh sb="2" eb="4">
      <t>ジュスイ</t>
    </rPh>
    <rPh sb="4" eb="6">
      <t>リョウキン</t>
    </rPh>
    <phoneticPr fontId="1"/>
  </si>
  <si>
    <t>給配水管修繕工事など</t>
    <rPh sb="0" eb="1">
      <t>キュウ</t>
    </rPh>
    <rPh sb="1" eb="4">
      <t>ハイスイカン</t>
    </rPh>
    <rPh sb="4" eb="6">
      <t>シュウゼン</t>
    </rPh>
    <rPh sb="6" eb="8">
      <t>コウジ</t>
    </rPh>
    <phoneticPr fontId="1"/>
  </si>
  <si>
    <t>給配水管補修工事など</t>
    <rPh sb="0" eb="1">
      <t>キュウ</t>
    </rPh>
    <rPh sb="1" eb="4">
      <t>ハイスイカン</t>
    </rPh>
    <rPh sb="4" eb="6">
      <t>ホシュウ</t>
    </rPh>
    <rPh sb="6" eb="8">
      <t>コウジ</t>
    </rPh>
    <phoneticPr fontId="1"/>
  </si>
  <si>
    <t>料金徴収事務委託など</t>
    <rPh sb="0" eb="2">
      <t>リョウキン</t>
    </rPh>
    <rPh sb="2" eb="4">
      <t>チョウシュウ</t>
    </rPh>
    <rPh sb="4" eb="6">
      <t>ジム</t>
    </rPh>
    <rPh sb="6" eb="8">
      <t>イタク</t>
    </rPh>
    <phoneticPr fontId="1"/>
  </si>
  <si>
    <t>構築物、機械及び装置など</t>
    <rPh sb="0" eb="3">
      <t>コウチクブツ</t>
    </rPh>
    <rPh sb="4" eb="6">
      <t>キカイ</t>
    </rPh>
    <rPh sb="6" eb="7">
      <t>オヨ</t>
    </rPh>
    <rPh sb="8" eb="10">
      <t>ソウチ</t>
    </rPh>
    <phoneticPr fontId="1"/>
  </si>
  <si>
    <t>水道料金過年度更正</t>
    <rPh sb="0" eb="2">
      <t>スイドウ</t>
    </rPh>
    <rPh sb="2" eb="4">
      <t>リョウキン</t>
    </rPh>
    <rPh sb="4" eb="7">
      <t>カネンド</t>
    </rPh>
    <rPh sb="7" eb="9">
      <t>コウセイ</t>
    </rPh>
    <phoneticPr fontId="1"/>
  </si>
  <si>
    <t>消火栓設置負担金など</t>
    <rPh sb="0" eb="3">
      <t>ショウカセン</t>
    </rPh>
    <rPh sb="3" eb="5">
      <t>セッチ</t>
    </rPh>
    <rPh sb="5" eb="8">
      <t>フタンキン</t>
    </rPh>
    <phoneticPr fontId="1"/>
  </si>
  <si>
    <t>量水器など</t>
    <rPh sb="0" eb="3">
      <t>リョウスイキ</t>
    </rPh>
    <phoneticPr fontId="1"/>
  </si>
  <si>
    <t>長期借入金元金償還</t>
    <rPh sb="0" eb="2">
      <t>チョウキ</t>
    </rPh>
    <rPh sb="2" eb="4">
      <t>カリイレ</t>
    </rPh>
    <rPh sb="4" eb="5">
      <t>キン</t>
    </rPh>
    <rPh sb="5" eb="7">
      <t>ガンキン</t>
    </rPh>
    <rPh sb="7" eb="9">
      <t>ショウカン</t>
    </rPh>
    <phoneticPr fontId="1"/>
  </si>
  <si>
    <t>―</t>
    <phoneticPr fontId="1"/>
  </si>
  <si>
    <t>―</t>
  </si>
  <si>
    <t>１</t>
    <phoneticPr fontId="1"/>
  </si>
  <si>
    <t>１ 負担金</t>
    <rPh sb="2" eb="5">
      <t>フタンキン</t>
    </rPh>
    <phoneticPr fontId="1"/>
  </si>
  <si>
    <t>上下水道管理図システム負担金など</t>
    <rPh sb="0" eb="2">
      <t>ジョウゲ</t>
    </rPh>
    <rPh sb="2" eb="4">
      <t>スイドウ</t>
    </rPh>
    <rPh sb="4" eb="6">
      <t>カンリ</t>
    </rPh>
    <rPh sb="6" eb="7">
      <t>ズ</t>
    </rPh>
    <rPh sb="11" eb="14">
      <t>フタンキン</t>
    </rPh>
    <phoneticPr fontId="1"/>
  </si>
  <si>
    <t>消費税及び地方消費税</t>
    <rPh sb="0" eb="3">
      <t>ショウヒゼイ</t>
    </rPh>
    <rPh sb="3" eb="4">
      <t>オヨ</t>
    </rPh>
    <rPh sb="5" eb="7">
      <t>チホウ</t>
    </rPh>
    <rPh sb="7" eb="10">
      <t>ショウヒゼイ</t>
    </rPh>
    <phoneticPr fontId="1"/>
  </si>
  <si>
    <t>長期借入金支払利子</t>
    <rPh sb="0" eb="2">
      <t>チョウキ</t>
    </rPh>
    <rPh sb="2" eb="4">
      <t>カリイレ</t>
    </rPh>
    <rPh sb="4" eb="5">
      <t>キン</t>
    </rPh>
    <rPh sb="5" eb="7">
      <t>シハラ</t>
    </rPh>
    <rPh sb="7" eb="9">
      <t>リシ</t>
    </rPh>
    <phoneticPr fontId="1"/>
  </si>
  <si>
    <t>予備費</t>
    <rPh sb="0" eb="3">
      <t>ヨビヒ</t>
    </rPh>
    <phoneticPr fontId="1"/>
  </si>
  <si>
    <t>浄水場更新工事、老朽管布設替工事など</t>
    <rPh sb="0" eb="3">
      <t>ジョウスイジョウ</t>
    </rPh>
    <rPh sb="3" eb="5">
      <t>コウシン</t>
    </rPh>
    <rPh sb="5" eb="7">
      <t>コウジ</t>
    </rPh>
    <rPh sb="8" eb="10">
      <t>ロウキュウ</t>
    </rPh>
    <rPh sb="10" eb="11">
      <t>カン</t>
    </rPh>
    <rPh sb="11" eb="13">
      <t>フセツ</t>
    </rPh>
    <rPh sb="13" eb="14">
      <t>ガ</t>
    </rPh>
    <rPh sb="14" eb="16">
      <t>コウジ</t>
    </rPh>
    <phoneticPr fontId="1"/>
  </si>
  <si>
    <t>令和3年度水道事業会計予算査定状況</t>
    <rPh sb="0" eb="2">
      <t>レイワ</t>
    </rPh>
    <rPh sb="3" eb="5">
      <t>ネンド</t>
    </rPh>
    <rPh sb="5" eb="7">
      <t>スイドウ</t>
    </rPh>
    <rPh sb="7" eb="9">
      <t>ジギョウ</t>
    </rPh>
    <rPh sb="9" eb="11">
      <t>カイケイ</t>
    </rPh>
    <rPh sb="11" eb="13">
      <t>ヨサン</t>
    </rPh>
    <rPh sb="13" eb="15">
      <t>サテイ</t>
    </rPh>
    <rPh sb="15" eb="17">
      <t>ジョウキョウ</t>
    </rPh>
    <phoneticPr fontId="1"/>
  </si>
  <si>
    <t>※令和3年度要求額（Ａ）、令和3年度上下水道経営課査定額（Ｂ）又は令和2年度当初予算額（Ｄ）が0の場合の増減率は「―」と表記しています。</t>
    <rPh sb="1" eb="3">
      <t>レイワ</t>
    </rPh>
    <rPh sb="13" eb="15">
      <t>レイワ</t>
    </rPh>
    <rPh sb="18" eb="20">
      <t>ジョウゲ</t>
    </rPh>
    <rPh sb="20" eb="22">
      <t>スイドウ</t>
    </rPh>
    <rPh sb="22" eb="24">
      <t>ケイエイ</t>
    </rPh>
    <rPh sb="33" eb="35">
      <t>レイワ</t>
    </rPh>
    <phoneticPr fontId="1"/>
  </si>
  <si>
    <t>令和3年度水道事業会計予算（款・項別）査定状況</t>
    <phoneticPr fontId="1"/>
  </si>
  <si>
    <t>１ 水道事業収益</t>
    <rPh sb="2" eb="4">
      <t>スイドウ</t>
    </rPh>
    <rPh sb="4" eb="6">
      <t>ジギョウ</t>
    </rPh>
    <rPh sb="6" eb="8">
      <t>シュウエキ</t>
    </rPh>
    <phoneticPr fontId="1"/>
  </si>
  <si>
    <t>１ 水道事業費用</t>
    <rPh sb="2" eb="4">
      <t>スイドウ</t>
    </rPh>
    <rPh sb="4" eb="6">
      <t>ジギョウ</t>
    </rPh>
    <rPh sb="6" eb="8">
      <t>ヒヨウ</t>
    </rPh>
    <phoneticPr fontId="1"/>
  </si>
  <si>
    <t>２ 固定資産売却代金</t>
    <rPh sb="2" eb="4">
      <t>コテイ</t>
    </rPh>
    <rPh sb="4" eb="6">
      <t>シサン</t>
    </rPh>
    <rPh sb="6" eb="8">
      <t>バイキャク</t>
    </rPh>
    <rPh sb="8" eb="10">
      <t>ダイキン</t>
    </rPh>
    <phoneticPr fontId="1"/>
  </si>
  <si>
    <t>令和３年度
要求額
（Ａ）</t>
    <rPh sb="0" eb="2">
      <t>レイワ</t>
    </rPh>
    <rPh sb="3" eb="5">
      <t>ネンド</t>
    </rPh>
    <rPh sb="6" eb="9">
      <t>ヨウキュウガク</t>
    </rPh>
    <phoneticPr fontId="1"/>
  </si>
  <si>
    <t>令和３年度
最終査定額
（Ｃ）</t>
    <rPh sb="0" eb="2">
      <t>レイワ</t>
    </rPh>
    <rPh sb="3" eb="5">
      <t>ネンド</t>
    </rPh>
    <rPh sb="6" eb="8">
      <t>サイシュウ</t>
    </rPh>
    <rPh sb="8" eb="10">
      <t>サテイ</t>
    </rPh>
    <rPh sb="10" eb="11">
      <t>ガク</t>
    </rPh>
    <phoneticPr fontId="1"/>
  </si>
  <si>
    <t>比較（Ｃ)－（Ａ)</t>
    <rPh sb="0" eb="2">
      <t>ヒカク</t>
    </rPh>
    <phoneticPr fontId="1"/>
  </si>
  <si>
    <t>比較（Ｃ)－（Ｂ)</t>
    <rPh sb="0" eb="2">
      <t>ヒカク</t>
    </rPh>
    <phoneticPr fontId="1"/>
  </si>
  <si>
    <t>令和２年度
予算額
（Ｄ)</t>
    <rPh sb="0" eb="2">
      <t>レイワ</t>
    </rPh>
    <rPh sb="3" eb="5">
      <t>ネンド</t>
    </rPh>
    <rPh sb="4" eb="5">
      <t>ド</t>
    </rPh>
    <rPh sb="6" eb="8">
      <t>ヨサン</t>
    </rPh>
    <rPh sb="8" eb="9">
      <t>ガク</t>
    </rPh>
    <phoneticPr fontId="1"/>
  </si>
  <si>
    <t>比較（Ｃ)－（Ｄ)</t>
    <rPh sb="0" eb="2">
      <t>ヒカク</t>
    </rPh>
    <phoneticPr fontId="1"/>
  </si>
  <si>
    <t>令和３年度
上下水道経営課
査定額（Ｂ）</t>
    <rPh sb="0" eb="2">
      <t>レイワ</t>
    </rPh>
    <rPh sb="3" eb="5">
      <t>ネンド</t>
    </rPh>
    <rPh sb="6" eb="10">
      <t>ジョウゲスイドウ</t>
    </rPh>
    <rPh sb="10" eb="12">
      <t>ケイエイ</t>
    </rPh>
    <rPh sb="12" eb="13">
      <t>カ</t>
    </rPh>
    <rPh sb="14" eb="16">
      <t>サテイ</t>
    </rPh>
    <rPh sb="16" eb="1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</si>
</sst>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quot;▲ &quot;#,##0&quot; &quot;"/>
    <numFmt numFmtId="178" formatCode="0.0%&quot; &quot;;&quot;▲ &quot;0.0%&quot; &quot;"/>
  </numFmts>
  <fonts count="7" x14ac:knownFonts="1">
    <font>
      <sz val="11"/>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14"/>
      <color theme="1"/>
      <name val="ＭＳ ゴシック"/>
      <family val="3"/>
      <charset val="128"/>
    </font>
    <font>
      <sz val="14"/>
      <name val="ＭＳ ゴシック"/>
      <family val="3"/>
      <charset val="128"/>
    </font>
  </fonts>
  <fills count="4">
    <fill>
      <patternFill patternType="none"/>
    </fill>
    <fill>
      <patternFill patternType="gray125"/>
    </fill>
    <fill>
      <patternFill patternType="solid">
        <fgColor rgb="FFFFCC99"/>
        <bgColor indexed="64"/>
      </patternFill>
    </fill>
    <fill>
      <patternFill patternType="solid">
        <fgColor theme="5" tint="0.79998168889431442"/>
        <bgColor indexed="64"/>
      </patternFill>
    </fill>
  </fills>
  <borders count="4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79">
    <xf numFmtId="0" fontId="0" fillId="0" borderId="0" xfId="0"/>
    <xf numFmtId="38" fontId="3" fillId="0" borderId="0" xfId="1" applyFont="1" applyAlignment="1">
      <alignment vertical="center"/>
    </xf>
    <xf numFmtId="38" fontId="3" fillId="0" borderId="0" xfId="1" applyFont="1" applyAlignment="1">
      <alignment horizontal="right" vertical="center"/>
    </xf>
    <xf numFmtId="38" fontId="3" fillId="0" borderId="0" xfId="1" applyFont="1" applyBorder="1" applyAlignment="1">
      <alignment vertical="center"/>
    </xf>
    <xf numFmtId="38" fontId="3" fillId="0" borderId="0" xfId="1" applyFont="1" applyAlignment="1">
      <alignment vertical="center" wrapText="1"/>
    </xf>
    <xf numFmtId="49" fontId="3" fillId="0" borderId="0" xfId="0" applyNumberFormat="1" applyFont="1" applyBorder="1" applyAlignment="1">
      <alignment horizontal="left" vertical="center"/>
    </xf>
    <xf numFmtId="49" fontId="3" fillId="0" borderId="0" xfId="0" applyNumberFormat="1" applyFont="1"/>
    <xf numFmtId="176" fontId="3" fillId="0" borderId="0" xfId="0" applyNumberFormat="1" applyFont="1"/>
    <xf numFmtId="0" fontId="3" fillId="0" borderId="0" xfId="0" applyFont="1"/>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1" xfId="0" applyFont="1" applyFill="1" applyBorder="1" applyAlignment="1">
      <alignment horizontal="center" vertical="center"/>
    </xf>
    <xf numFmtId="177" fontId="3" fillId="0" borderId="4" xfId="1" applyNumberFormat="1" applyFont="1" applyBorder="1" applyAlignment="1">
      <alignment vertical="center"/>
    </xf>
    <xf numFmtId="177" fontId="3" fillId="0" borderId="28" xfId="1" applyNumberFormat="1" applyFont="1" applyBorder="1" applyAlignment="1">
      <alignment vertical="center"/>
    </xf>
    <xf numFmtId="178" fontId="3" fillId="0" borderId="4" xfId="1" applyNumberFormat="1" applyFont="1" applyBorder="1" applyAlignment="1">
      <alignment horizontal="right" vertical="center"/>
    </xf>
    <xf numFmtId="178" fontId="3" fillId="0" borderId="28" xfId="1" applyNumberFormat="1" applyFont="1" applyBorder="1" applyAlignment="1">
      <alignment horizontal="right" vertical="center"/>
    </xf>
    <xf numFmtId="178" fontId="3" fillId="0" borderId="5" xfId="1" applyNumberFormat="1" applyFont="1" applyBorder="1" applyAlignment="1">
      <alignment horizontal="right" vertical="center"/>
    </xf>
    <xf numFmtId="178" fontId="3" fillId="0" borderId="31" xfId="1" applyNumberFormat="1" applyFont="1" applyBorder="1" applyAlignment="1">
      <alignment horizontal="right" vertical="center"/>
    </xf>
    <xf numFmtId="38" fontId="3" fillId="0" borderId="23" xfId="1" applyFont="1" applyBorder="1" applyAlignment="1">
      <alignment vertical="center" wrapText="1"/>
    </xf>
    <xf numFmtId="38" fontId="3" fillId="0" borderId="12" xfId="1" applyFont="1" applyBorder="1" applyAlignment="1">
      <alignment vertical="center" wrapText="1"/>
    </xf>
    <xf numFmtId="38" fontId="3" fillId="0" borderId="25" xfId="1" applyFont="1" applyBorder="1" applyAlignment="1">
      <alignment vertical="center" wrapText="1"/>
    </xf>
    <xf numFmtId="38" fontId="3" fillId="0" borderId="26" xfId="1" applyFont="1" applyBorder="1" applyAlignment="1">
      <alignment vertical="center" wrapText="1"/>
    </xf>
    <xf numFmtId="38" fontId="3" fillId="0" borderId="27" xfId="1" applyFont="1" applyBorder="1" applyAlignment="1">
      <alignment vertical="center" wrapText="1"/>
    </xf>
    <xf numFmtId="38" fontId="3" fillId="0" borderId="0" xfId="1" applyFont="1" applyBorder="1" applyAlignment="1">
      <alignment vertical="center" wrapText="1"/>
    </xf>
    <xf numFmtId="38" fontId="3" fillId="0" borderId="0" xfId="1" applyFont="1" applyBorder="1" applyAlignment="1">
      <alignment horizontal="distributed" vertical="center" wrapText="1"/>
    </xf>
    <xf numFmtId="38" fontId="3" fillId="0" borderId="4" xfId="1" applyFont="1" applyBorder="1" applyAlignment="1">
      <alignment vertical="center" wrapText="1"/>
    </xf>
    <xf numFmtId="49" fontId="3" fillId="0" borderId="0" xfId="0" applyNumberFormat="1" applyFont="1" applyBorder="1" applyAlignment="1">
      <alignment horizontal="left" vertical="center" wrapText="1"/>
    </xf>
    <xf numFmtId="49" fontId="3" fillId="0" borderId="0" xfId="0" applyNumberFormat="1" applyFont="1" applyAlignment="1">
      <alignment wrapText="1"/>
    </xf>
    <xf numFmtId="177" fontId="3" fillId="3" borderId="22" xfId="1" applyNumberFormat="1" applyFont="1" applyFill="1" applyBorder="1" applyAlignment="1">
      <alignment vertical="center"/>
    </xf>
    <xf numFmtId="177" fontId="3" fillId="3" borderId="4" xfId="1" applyNumberFormat="1" applyFont="1" applyFill="1" applyBorder="1" applyAlignment="1">
      <alignment vertical="center"/>
    </xf>
    <xf numFmtId="178" fontId="3" fillId="3" borderId="24" xfId="1" applyNumberFormat="1" applyFont="1" applyFill="1" applyBorder="1" applyAlignment="1">
      <alignment vertical="center"/>
    </xf>
    <xf numFmtId="177" fontId="3" fillId="3" borderId="32" xfId="1" applyNumberFormat="1" applyFont="1" applyFill="1" applyBorder="1" applyAlignment="1">
      <alignment vertical="center"/>
    </xf>
    <xf numFmtId="177" fontId="3" fillId="3" borderId="28" xfId="1" applyNumberFormat="1" applyFont="1" applyFill="1" applyBorder="1" applyAlignment="1">
      <alignment vertical="center"/>
    </xf>
    <xf numFmtId="178" fontId="3" fillId="3" borderId="29" xfId="1" applyNumberFormat="1" applyFont="1" applyFill="1" applyBorder="1" applyAlignment="1">
      <alignment vertical="center"/>
    </xf>
    <xf numFmtId="178" fontId="3" fillId="0" borderId="24" xfId="1" applyNumberFormat="1" applyFont="1" applyBorder="1" applyAlignment="1">
      <alignment horizontal="right" vertical="center"/>
    </xf>
    <xf numFmtId="38" fontId="3" fillId="0" borderId="33" xfId="1" applyFont="1" applyBorder="1" applyAlignment="1">
      <alignment vertical="center" wrapText="1"/>
    </xf>
    <xf numFmtId="38" fontId="3" fillId="0" borderId="34" xfId="1" applyFont="1" applyBorder="1" applyAlignment="1">
      <alignment vertical="center" wrapText="1"/>
    </xf>
    <xf numFmtId="38" fontId="3" fillId="0" borderId="28" xfId="1" applyFont="1" applyBorder="1" applyAlignment="1">
      <alignment vertical="center" wrapText="1"/>
    </xf>
    <xf numFmtId="178" fontId="3" fillId="0" borderId="29" xfId="1" applyNumberFormat="1" applyFont="1" applyBorder="1" applyAlignment="1">
      <alignment horizontal="right" vertical="center"/>
    </xf>
    <xf numFmtId="178" fontId="3" fillId="3" borderId="24" xfId="1" applyNumberFormat="1" applyFont="1" applyFill="1" applyBorder="1" applyAlignment="1">
      <alignment horizontal="right" vertical="center"/>
    </xf>
    <xf numFmtId="178" fontId="3" fillId="3" borderId="29" xfId="1" applyNumberFormat="1" applyFont="1" applyFill="1" applyBorder="1" applyAlignment="1">
      <alignment horizontal="right" vertical="center"/>
    </xf>
    <xf numFmtId="0" fontId="3" fillId="0" borderId="0" xfId="0" applyFont="1" applyAlignment="1">
      <alignment horizontal="center" vertical="center"/>
    </xf>
    <xf numFmtId="49" fontId="3" fillId="0" borderId="1" xfId="0" applyNumberFormat="1" applyFont="1" applyBorder="1" applyAlignment="1">
      <alignment vertical="center"/>
    </xf>
    <xf numFmtId="49" fontId="3" fillId="0" borderId="3" xfId="0" applyNumberFormat="1" applyFont="1" applyBorder="1" applyAlignment="1">
      <alignment vertical="center"/>
    </xf>
    <xf numFmtId="0" fontId="3" fillId="0" borderId="0" xfId="0" applyFont="1" applyAlignment="1">
      <alignment vertical="center"/>
    </xf>
    <xf numFmtId="49" fontId="3" fillId="0" borderId="6" xfId="0" applyNumberFormat="1" applyFont="1" applyBorder="1" applyAlignment="1">
      <alignment vertical="center"/>
    </xf>
    <xf numFmtId="49" fontId="3" fillId="0" borderId="8" xfId="0" applyNumberFormat="1" applyFont="1" applyBorder="1" applyAlignment="1">
      <alignment vertical="center"/>
    </xf>
    <xf numFmtId="49" fontId="3" fillId="0" borderId="2" xfId="0" applyNumberFormat="1" applyFont="1" applyBorder="1" applyAlignment="1">
      <alignment vertical="center" wrapText="1" shrinkToFit="1"/>
    </xf>
    <xf numFmtId="49" fontId="3" fillId="0" borderId="4" xfId="0" applyNumberFormat="1" applyFont="1" applyBorder="1" applyAlignment="1">
      <alignment vertical="center" wrapText="1" shrinkToFit="1"/>
    </xf>
    <xf numFmtId="49" fontId="3" fillId="0" borderId="0" xfId="0" applyNumberFormat="1" applyFont="1" applyBorder="1" applyAlignment="1">
      <alignment vertical="center"/>
    </xf>
    <xf numFmtId="49" fontId="3" fillId="0" borderId="1" xfId="0" applyNumberFormat="1" applyFont="1" applyBorder="1"/>
    <xf numFmtId="49" fontId="3" fillId="0" borderId="3" xfId="0" applyNumberFormat="1" applyFont="1" applyBorder="1"/>
    <xf numFmtId="49" fontId="3" fillId="0" borderId="0" xfId="0" applyNumberFormat="1" applyFont="1" applyBorder="1"/>
    <xf numFmtId="49" fontId="3" fillId="0" borderId="0" xfId="0" applyNumberFormat="1" applyFont="1" applyAlignment="1">
      <alignment horizontal="left"/>
    </xf>
    <xf numFmtId="0" fontId="3" fillId="0" borderId="0" xfId="0" applyFont="1" applyAlignment="1"/>
    <xf numFmtId="49" fontId="3" fillId="0" borderId="0" xfId="0" applyNumberFormat="1" applyFont="1" applyAlignment="1">
      <alignment horizontal="center" vertical="center"/>
    </xf>
    <xf numFmtId="49" fontId="3" fillId="0" borderId="1" xfId="0" applyNumberFormat="1" applyFont="1" applyFill="1" applyBorder="1" applyAlignment="1">
      <alignment vertical="center"/>
    </xf>
    <xf numFmtId="49" fontId="3" fillId="0" borderId="3"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vertical="center" wrapText="1" shrinkToFit="1"/>
    </xf>
    <xf numFmtId="49" fontId="3" fillId="0" borderId="4" xfId="0" applyNumberFormat="1" applyFont="1" applyBorder="1" applyAlignment="1">
      <alignment vertical="center" wrapText="1"/>
    </xf>
    <xf numFmtId="49" fontId="3" fillId="0" borderId="5" xfId="0" applyNumberFormat="1" applyFont="1" applyBorder="1" applyAlignment="1">
      <alignment wrapText="1"/>
    </xf>
    <xf numFmtId="49" fontId="3" fillId="0" borderId="0" xfId="0" applyNumberFormat="1" applyFont="1" applyAlignment="1">
      <alignment horizontal="left" wrapText="1"/>
    </xf>
    <xf numFmtId="49" fontId="3" fillId="0" borderId="4" xfId="0" applyNumberFormat="1" applyFont="1" applyFill="1" applyBorder="1" applyAlignment="1">
      <alignment vertical="center" wrapText="1"/>
    </xf>
    <xf numFmtId="49" fontId="3" fillId="0" borderId="2" xfId="0" applyNumberFormat="1" applyFont="1" applyFill="1" applyBorder="1" applyAlignment="1">
      <alignment vertical="center" wrapText="1" shrinkToFit="1"/>
    </xf>
    <xf numFmtId="49" fontId="3" fillId="0" borderId="2"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2" xfId="0" applyNumberFormat="1" applyFont="1" applyBorder="1" applyAlignment="1">
      <alignment wrapText="1"/>
    </xf>
    <xf numFmtId="49" fontId="3" fillId="0" borderId="0" xfId="0" applyNumberFormat="1" applyFont="1" applyBorder="1" applyAlignment="1">
      <alignment wrapText="1"/>
    </xf>
    <xf numFmtId="49" fontId="3" fillId="0" borderId="2" xfId="0" applyNumberFormat="1" applyFont="1" applyFill="1" applyBorder="1" applyAlignment="1">
      <alignment vertical="center" wrapText="1"/>
    </xf>
    <xf numFmtId="49" fontId="3" fillId="0" borderId="7" xfId="0" applyNumberFormat="1" applyFont="1" applyFill="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vertical="center" wrapText="1" shrinkToFit="1"/>
    </xf>
    <xf numFmtId="0" fontId="3" fillId="0" borderId="39" xfId="0" applyFont="1" applyBorder="1" applyAlignment="1">
      <alignment vertical="center" wrapText="1" shrinkToFit="1"/>
    </xf>
    <xf numFmtId="49" fontId="3" fillId="0" borderId="23" xfId="0" applyNumberFormat="1" applyFont="1" applyBorder="1" applyAlignment="1">
      <alignment vertical="center"/>
    </xf>
    <xf numFmtId="49" fontId="3" fillId="0" borderId="25" xfId="0" applyNumberFormat="1" applyFont="1" applyBorder="1" applyAlignment="1">
      <alignment vertical="center"/>
    </xf>
    <xf numFmtId="49" fontId="3" fillId="0" borderId="26" xfId="0" applyNumberFormat="1" applyFont="1" applyBorder="1" applyAlignment="1">
      <alignment vertical="center"/>
    </xf>
    <xf numFmtId="49" fontId="3" fillId="0" borderId="43" xfId="0" applyNumberFormat="1" applyFont="1" applyBorder="1" applyAlignment="1">
      <alignment vertical="center" wrapText="1"/>
    </xf>
    <xf numFmtId="49" fontId="3" fillId="0" borderId="44" xfId="0" applyNumberFormat="1" applyFont="1" applyBorder="1" applyAlignment="1">
      <alignment vertical="center"/>
    </xf>
    <xf numFmtId="49" fontId="3" fillId="0" borderId="45" xfId="0" applyNumberFormat="1" applyFont="1" applyBorder="1" applyAlignment="1">
      <alignment vertical="center"/>
    </xf>
    <xf numFmtId="49" fontId="3" fillId="0" borderId="28" xfId="0" applyNumberFormat="1" applyFont="1" applyBorder="1" applyAlignment="1">
      <alignment vertical="center" wrapText="1" shrinkToFit="1"/>
    </xf>
    <xf numFmtId="177" fontId="3" fillId="0" borderId="0" xfId="0" applyNumberFormat="1" applyFont="1" applyAlignment="1">
      <alignment horizontal="center" vertical="center"/>
    </xf>
    <xf numFmtId="177" fontId="3" fillId="0" borderId="0" xfId="0" applyNumberFormat="1" applyFont="1"/>
    <xf numFmtId="177" fontId="4" fillId="2" borderId="13" xfId="0" applyNumberFormat="1" applyFont="1" applyFill="1" applyBorder="1" applyAlignment="1">
      <alignment horizontal="center" vertical="center"/>
    </xf>
    <xf numFmtId="177" fontId="3" fillId="0" borderId="3" xfId="0" applyNumberFormat="1" applyFont="1" applyBorder="1" applyAlignment="1">
      <alignment vertical="center"/>
    </xf>
    <xf numFmtId="177" fontId="3" fillId="0" borderId="3" xfId="0" applyNumberFormat="1" applyFont="1" applyBorder="1" applyAlignment="1">
      <alignment horizontal="right" vertical="center"/>
    </xf>
    <xf numFmtId="177" fontId="3" fillId="0" borderId="10" xfId="0" applyNumberFormat="1" applyFont="1" applyBorder="1" applyAlignment="1">
      <alignment vertical="center"/>
    </xf>
    <xf numFmtId="177" fontId="3" fillId="0" borderId="44" xfId="0" applyNumberFormat="1" applyFont="1" applyBorder="1" applyAlignment="1">
      <alignment vertical="center"/>
    </xf>
    <xf numFmtId="177" fontId="3" fillId="0" borderId="45" xfId="0" applyNumberFormat="1" applyFont="1" applyBorder="1" applyAlignment="1">
      <alignment horizontal="right" vertical="center"/>
    </xf>
    <xf numFmtId="177" fontId="3" fillId="0" borderId="0" xfId="0" applyNumberFormat="1" applyFont="1" applyBorder="1" applyAlignment="1">
      <alignment vertical="center"/>
    </xf>
    <xf numFmtId="177" fontId="3" fillId="0" borderId="0" xfId="0" applyNumberFormat="1" applyFont="1" applyBorder="1" applyAlignment="1">
      <alignment horizontal="right" vertical="top"/>
    </xf>
    <xf numFmtId="177" fontId="3" fillId="0" borderId="0" xfId="0" applyNumberFormat="1" applyFont="1" applyBorder="1"/>
    <xf numFmtId="177" fontId="3" fillId="0" borderId="0" xfId="0" applyNumberFormat="1" applyFont="1" applyBorder="1" applyAlignment="1">
      <alignment horizontal="right" vertical="center"/>
    </xf>
    <xf numFmtId="177" fontId="3" fillId="0" borderId="0" xfId="0" applyNumberFormat="1" applyFont="1" applyAlignment="1">
      <alignment horizontal="left"/>
    </xf>
    <xf numFmtId="177" fontId="3" fillId="0" borderId="0" xfId="0" applyNumberFormat="1" applyFont="1" applyBorder="1" applyAlignment="1">
      <alignment horizontal="left"/>
    </xf>
    <xf numFmtId="177" fontId="3" fillId="0" borderId="12"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3" borderId="22" xfId="0" applyNumberFormat="1" applyFont="1" applyFill="1" applyBorder="1" applyAlignment="1">
      <alignment vertical="center"/>
    </xf>
    <xf numFmtId="177" fontId="3" fillId="3" borderId="12" xfId="0" applyNumberFormat="1" applyFont="1" applyFill="1" applyBorder="1" applyAlignment="1">
      <alignment horizontal="right" vertical="center"/>
    </xf>
    <xf numFmtId="177" fontId="3" fillId="3" borderId="22" xfId="0" applyNumberFormat="1" applyFont="1" applyFill="1" applyBorder="1" applyAlignment="1">
      <alignment horizontal="right" vertical="center"/>
    </xf>
    <xf numFmtId="177" fontId="3" fillId="3" borderId="32" xfId="0" applyNumberFormat="1" applyFont="1" applyFill="1" applyBorder="1" applyAlignment="1">
      <alignment horizontal="right" vertical="center"/>
    </xf>
    <xf numFmtId="177" fontId="3" fillId="3" borderId="27" xfId="0" applyNumberFormat="1" applyFont="1" applyFill="1" applyBorder="1" applyAlignment="1">
      <alignment horizontal="right" vertical="center"/>
    </xf>
    <xf numFmtId="177" fontId="3" fillId="0" borderId="11" xfId="0" applyNumberFormat="1" applyFont="1" applyBorder="1"/>
    <xf numFmtId="177" fontId="3" fillId="0" borderId="0" xfId="0" applyNumberFormat="1" applyFont="1" applyFill="1" applyBorder="1" applyAlignment="1">
      <alignment horizontal="right" vertical="center"/>
    </xf>
    <xf numFmtId="178" fontId="3" fillId="0" borderId="0" xfId="0" applyNumberFormat="1" applyFont="1" applyAlignment="1">
      <alignment horizontal="center" vertical="center"/>
    </xf>
    <xf numFmtId="178" fontId="3" fillId="0" borderId="0" xfId="0" applyNumberFormat="1" applyFont="1"/>
    <xf numFmtId="178" fontId="4" fillId="2" borderId="3" xfId="0" applyNumberFormat="1" applyFont="1" applyFill="1" applyBorder="1" applyAlignment="1">
      <alignment horizontal="center" vertical="center"/>
    </xf>
    <xf numFmtId="178" fontId="3" fillId="0" borderId="12"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0" xfId="0" applyNumberFormat="1" applyFont="1" applyBorder="1" applyAlignment="1">
      <alignment vertical="center"/>
    </xf>
    <xf numFmtId="178" fontId="3" fillId="0" borderId="11" xfId="0" applyNumberFormat="1" applyFont="1" applyBorder="1"/>
    <xf numFmtId="178" fontId="3" fillId="0" borderId="3"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Border="1" applyAlignment="1">
      <alignment horizontal="left"/>
    </xf>
    <xf numFmtId="178" fontId="4" fillId="2" borderId="21" xfId="0" applyNumberFormat="1" applyFont="1" applyFill="1" applyBorder="1" applyAlignment="1">
      <alignment horizontal="center" vertical="center"/>
    </xf>
    <xf numFmtId="178" fontId="3" fillId="0" borderId="21" xfId="0" applyNumberFormat="1" applyFont="1" applyBorder="1" applyAlignment="1">
      <alignment horizontal="right" vertical="center"/>
    </xf>
    <xf numFmtId="178" fontId="3" fillId="0" borderId="35" xfId="0" applyNumberFormat="1" applyFont="1" applyBorder="1" applyAlignment="1">
      <alignment horizontal="right" vertical="center"/>
    </xf>
    <xf numFmtId="178" fontId="3" fillId="3" borderId="21" xfId="0" applyNumberFormat="1" applyFont="1" applyFill="1" applyBorder="1" applyAlignment="1">
      <alignment vertical="center"/>
    </xf>
    <xf numFmtId="178" fontId="3" fillId="3" borderId="35" xfId="0" applyNumberFormat="1" applyFont="1" applyFill="1" applyBorder="1" applyAlignment="1">
      <alignment vertical="center"/>
    </xf>
    <xf numFmtId="178" fontId="3" fillId="0" borderId="0" xfId="0" applyNumberFormat="1" applyFont="1" applyFill="1" applyBorder="1" applyAlignment="1">
      <alignment vertical="center"/>
    </xf>
    <xf numFmtId="0" fontId="3" fillId="0" borderId="0" xfId="0" applyFont="1" applyAlignment="1">
      <alignment wrapText="1"/>
    </xf>
    <xf numFmtId="0" fontId="3" fillId="0" borderId="38" xfId="0" applyFont="1" applyBorder="1" applyAlignment="1">
      <alignment horizontal="center" vertical="center" wrapText="1" shrinkToFit="1"/>
    </xf>
    <xf numFmtId="0" fontId="3" fillId="0" borderId="0" xfId="0" applyFont="1" applyBorder="1" applyAlignment="1">
      <alignment vertical="center" wrapText="1" shrinkToFit="1"/>
    </xf>
    <xf numFmtId="38" fontId="3" fillId="0" borderId="0" xfId="1" applyFont="1" applyAlignment="1">
      <alignment horizontal="right" vertical="center" wrapText="1"/>
    </xf>
    <xf numFmtId="0" fontId="3" fillId="0" borderId="0" xfId="0" applyFont="1" applyBorder="1" applyAlignment="1">
      <alignment wrapText="1" shrinkToFit="1"/>
    </xf>
    <xf numFmtId="0" fontId="3" fillId="0" borderId="46" xfId="0" applyFont="1" applyBorder="1" applyAlignment="1">
      <alignment vertical="center" wrapText="1" shrinkToFit="1"/>
    </xf>
    <xf numFmtId="49" fontId="3" fillId="0" borderId="25" xfId="0" applyNumberFormat="1" applyFont="1" applyBorder="1"/>
    <xf numFmtId="49" fontId="3" fillId="0" borderId="26" xfId="0" applyNumberFormat="1" applyFont="1" applyBorder="1"/>
    <xf numFmtId="49" fontId="3" fillId="0" borderId="47" xfId="0" applyNumberFormat="1" applyFont="1" applyBorder="1" applyAlignment="1">
      <alignment wrapText="1"/>
    </xf>
    <xf numFmtId="49" fontId="3" fillId="0" borderId="44" xfId="0" applyNumberFormat="1" applyFont="1" applyBorder="1"/>
    <xf numFmtId="49" fontId="3" fillId="0" borderId="47" xfId="0" applyNumberFormat="1" applyFont="1" applyBorder="1" applyAlignment="1">
      <alignment vertical="center" wrapText="1" shrinkToFit="1"/>
    </xf>
    <xf numFmtId="178" fontId="3" fillId="0" borderId="45" xfId="0" applyNumberFormat="1" applyFont="1" applyBorder="1" applyAlignment="1">
      <alignment horizontal="right" vertical="center"/>
    </xf>
    <xf numFmtId="177" fontId="3" fillId="0" borderId="12" xfId="0" applyNumberFormat="1" applyFont="1" applyBorder="1" applyAlignment="1">
      <alignment vertical="center"/>
    </xf>
    <xf numFmtId="178" fontId="3" fillId="0" borderId="12" xfId="0" applyNumberFormat="1" applyFont="1" applyBorder="1" applyAlignment="1">
      <alignment horizontal="center" vertical="center"/>
    </xf>
    <xf numFmtId="178" fontId="3" fillId="3" borderId="21" xfId="0" applyNumberFormat="1" applyFont="1" applyFill="1" applyBorder="1" applyAlignment="1">
      <alignment horizontal="center" vertical="center"/>
    </xf>
    <xf numFmtId="178" fontId="3" fillId="0" borderId="21" xfId="0" applyNumberFormat="1" applyFont="1" applyBorder="1" applyAlignment="1">
      <alignment horizontal="center" vertical="center"/>
    </xf>
    <xf numFmtId="177" fontId="3" fillId="0" borderId="27" xfId="0" applyNumberFormat="1" applyFont="1" applyBorder="1" applyAlignment="1">
      <alignment vertical="center"/>
    </xf>
    <xf numFmtId="177" fontId="3" fillId="0" borderId="12" xfId="0" applyNumberFormat="1" applyFont="1" applyBorder="1" applyAlignment="1">
      <alignment horizontal="right" vertical="center" shrinkToFit="1"/>
    </xf>
    <xf numFmtId="49" fontId="3" fillId="0" borderId="23"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26" xfId="0" applyNumberFormat="1" applyFont="1" applyFill="1" applyBorder="1" applyAlignment="1">
      <alignment vertical="center"/>
    </xf>
    <xf numFmtId="49" fontId="3" fillId="0" borderId="43" xfId="0" applyNumberFormat="1" applyFont="1" applyFill="1" applyBorder="1" applyAlignment="1">
      <alignment vertical="center" wrapText="1"/>
    </xf>
    <xf numFmtId="49" fontId="3" fillId="0" borderId="44" xfId="0" applyNumberFormat="1" applyFont="1" applyFill="1" applyBorder="1" applyAlignment="1">
      <alignment vertical="center"/>
    </xf>
    <xf numFmtId="49" fontId="3" fillId="0" borderId="45" xfId="0" applyNumberFormat="1" applyFont="1" applyFill="1" applyBorder="1" applyAlignment="1">
      <alignment vertical="center"/>
    </xf>
    <xf numFmtId="49" fontId="3" fillId="0" borderId="28" xfId="0" applyNumberFormat="1" applyFont="1" applyFill="1" applyBorder="1" applyAlignment="1">
      <alignment vertical="center" wrapText="1" shrinkToFit="1"/>
    </xf>
    <xf numFmtId="177" fontId="3" fillId="0" borderId="27" xfId="0" applyNumberFormat="1" applyFont="1" applyBorder="1" applyAlignment="1">
      <alignment horizontal="right" vertical="center" shrinkToFi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12" xfId="0" applyFont="1" applyFill="1" applyBorder="1" applyAlignment="1">
      <alignment horizontal="center" vertical="center" wrapText="1"/>
    </xf>
    <xf numFmtId="38" fontId="5" fillId="0" borderId="0" xfId="1" applyFont="1" applyAlignment="1">
      <alignment horizontal="center" vertical="center"/>
    </xf>
    <xf numFmtId="38" fontId="3" fillId="0" borderId="0" xfId="1" applyFont="1" applyAlignment="1">
      <alignment horizontal="center" vertical="center"/>
    </xf>
    <xf numFmtId="0" fontId="4" fillId="2" borderId="30" xfId="0" applyFont="1" applyFill="1" applyBorder="1" applyAlignment="1">
      <alignment horizontal="center" vertical="center" wrapText="1"/>
    </xf>
    <xf numFmtId="177" fontId="4" fillId="2" borderId="19" xfId="0" applyNumberFormat="1" applyFont="1" applyFill="1" applyBorder="1" applyAlignment="1">
      <alignment horizontal="center" vertical="center" wrapText="1"/>
    </xf>
    <xf numFmtId="177" fontId="4" fillId="2" borderId="22" xfId="0" applyNumberFormat="1" applyFont="1" applyFill="1" applyBorder="1" applyAlignment="1">
      <alignment horizontal="center" vertical="center"/>
    </xf>
    <xf numFmtId="49" fontId="3" fillId="0" borderId="0" xfId="0" applyNumberFormat="1" applyFont="1" applyAlignment="1">
      <alignment horizontal="center" vertical="center"/>
    </xf>
    <xf numFmtId="177" fontId="4" fillId="2" borderId="14" xfId="0" applyNumberFormat="1" applyFont="1" applyFill="1" applyBorder="1" applyAlignment="1">
      <alignment horizontal="center" vertical="center" wrapText="1"/>
    </xf>
    <xf numFmtId="177" fontId="4" fillId="2" borderId="12" xfId="0" applyNumberFormat="1" applyFont="1" applyFill="1" applyBorder="1" applyAlignment="1">
      <alignment horizontal="center" vertical="center"/>
    </xf>
    <xf numFmtId="49" fontId="3" fillId="2" borderId="4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42"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xf>
    <xf numFmtId="0" fontId="3" fillId="2" borderId="36" xfId="0" applyFont="1" applyFill="1" applyBorder="1" applyAlignment="1">
      <alignment horizontal="center" vertical="center" wrapText="1" justifyLastLine="1"/>
    </xf>
    <xf numFmtId="0" fontId="3" fillId="2" borderId="37" xfId="0" applyFont="1" applyFill="1" applyBorder="1" applyAlignment="1">
      <alignment horizontal="center" vertical="center" wrapText="1" justifyLastLine="1"/>
    </xf>
  </cellXfs>
  <cellStyles count="2">
    <cellStyle name="桁区切り" xfId="1" builtinId="6"/>
    <cellStyle name="標準" xfId="0" builtinId="0"/>
  </cellStyles>
  <dxfs count="0"/>
  <tableStyles count="0" defaultTableStyle="TableStyleMedium9" defaultPivotStyle="PivotStyleLight16"/>
  <colors>
    <mruColors>
      <color rgb="FFFFCC99"/>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85" zoomScaleNormal="100" zoomScaleSheetLayoutView="85" workbookViewId="0">
      <selection activeCell="D20" sqref="D20"/>
    </sheetView>
  </sheetViews>
  <sheetFormatPr defaultRowHeight="12" x14ac:dyDescent="0.15"/>
  <cols>
    <col min="1" max="1" width="13.625" style="4" customWidth="1"/>
    <col min="2" max="2" width="18" style="4" customWidth="1"/>
    <col min="3" max="6" width="15.625" style="1" customWidth="1"/>
    <col min="7" max="7" width="12.625" style="1" customWidth="1"/>
    <col min="8" max="8" width="15.625" style="1" customWidth="1"/>
    <col min="9" max="9" width="12.625" style="1" customWidth="1"/>
    <col min="10" max="11" width="15.625" style="1" customWidth="1"/>
    <col min="12" max="12" width="12.625" style="1" customWidth="1"/>
    <col min="13" max="16384" width="9" style="1"/>
  </cols>
  <sheetData>
    <row r="1" spans="1:12" ht="17.25" x14ac:dyDescent="0.15">
      <c r="A1" s="160" t="s">
        <v>95</v>
      </c>
      <c r="B1" s="160"/>
      <c r="C1" s="160"/>
      <c r="D1" s="160"/>
      <c r="E1" s="160"/>
      <c r="F1" s="160"/>
      <c r="G1" s="160"/>
      <c r="H1" s="160"/>
      <c r="I1" s="160"/>
      <c r="J1" s="160"/>
      <c r="K1" s="160"/>
      <c r="L1" s="160"/>
    </row>
    <row r="2" spans="1:12" x14ac:dyDescent="0.15">
      <c r="L2" s="2"/>
    </row>
    <row r="3" spans="1:12" x14ac:dyDescent="0.15">
      <c r="A3" s="161" t="s">
        <v>48</v>
      </c>
      <c r="B3" s="161"/>
      <c r="C3" s="161"/>
      <c r="D3" s="161"/>
      <c r="E3" s="161"/>
      <c r="F3" s="161"/>
      <c r="G3" s="161"/>
      <c r="H3" s="161"/>
      <c r="I3" s="161"/>
      <c r="J3" s="161"/>
      <c r="K3" s="161"/>
      <c r="L3" s="161"/>
    </row>
    <row r="4" spans="1:12" ht="12.75" thickBot="1" x14ac:dyDescent="0.2">
      <c r="A4" s="4" t="s">
        <v>52</v>
      </c>
      <c r="L4" s="2" t="s">
        <v>47</v>
      </c>
    </row>
    <row r="5" spans="1:12" ht="20.100000000000001" customHeight="1" x14ac:dyDescent="0.15">
      <c r="A5" s="154" t="s">
        <v>1</v>
      </c>
      <c r="B5" s="150" t="s">
        <v>2</v>
      </c>
      <c r="C5" s="150" t="s">
        <v>99</v>
      </c>
      <c r="D5" s="150" t="s">
        <v>105</v>
      </c>
      <c r="E5" s="150" t="s">
        <v>100</v>
      </c>
      <c r="F5" s="148" t="s">
        <v>101</v>
      </c>
      <c r="G5" s="149"/>
      <c r="H5" s="152" t="s">
        <v>102</v>
      </c>
      <c r="I5" s="162"/>
      <c r="J5" s="154" t="s">
        <v>103</v>
      </c>
      <c r="K5" s="156" t="s">
        <v>104</v>
      </c>
      <c r="L5" s="157"/>
    </row>
    <row r="6" spans="1:12" ht="20.100000000000001" customHeight="1" x14ac:dyDescent="0.15">
      <c r="A6" s="158"/>
      <c r="B6" s="159"/>
      <c r="C6" s="151"/>
      <c r="D6" s="151"/>
      <c r="E6" s="151"/>
      <c r="F6" s="9"/>
      <c r="G6" s="10" t="s">
        <v>68</v>
      </c>
      <c r="H6" s="9"/>
      <c r="I6" s="10" t="s">
        <v>68</v>
      </c>
      <c r="J6" s="155"/>
      <c r="K6" s="9"/>
      <c r="L6" s="11" t="s">
        <v>68</v>
      </c>
    </row>
    <row r="7" spans="1:12" ht="27.95" customHeight="1" x14ac:dyDescent="0.15">
      <c r="A7" s="18" t="s">
        <v>96</v>
      </c>
      <c r="B7" s="19"/>
      <c r="C7" s="12">
        <f>SUM(C8:C10)</f>
        <v>4154198</v>
      </c>
      <c r="D7" s="12">
        <f>SUM(D8:D10)</f>
        <v>4121784</v>
      </c>
      <c r="E7" s="12">
        <f>SUM(E8:E10)</f>
        <v>4121784</v>
      </c>
      <c r="F7" s="12">
        <f>E7-C7</f>
        <v>-32414</v>
      </c>
      <c r="G7" s="14">
        <f>F7/C7</f>
        <v>-7.8027094519808639E-3</v>
      </c>
      <c r="H7" s="12">
        <f>E7-D7</f>
        <v>0</v>
      </c>
      <c r="I7" s="16">
        <f>H7/D7</f>
        <v>0</v>
      </c>
      <c r="J7" s="28">
        <f>SUM(J8:J10)</f>
        <v>4240721</v>
      </c>
      <c r="K7" s="29">
        <f>E7-J7</f>
        <v>-118937</v>
      </c>
      <c r="L7" s="30">
        <f>K7/J7</f>
        <v>-2.8046410032633601E-2</v>
      </c>
    </row>
    <row r="8" spans="1:12" ht="27.95" customHeight="1" x14ac:dyDescent="0.15">
      <c r="A8" s="20"/>
      <c r="B8" s="19" t="s">
        <v>54</v>
      </c>
      <c r="C8" s="12">
        <f>'最終査定（３条＋４条）'!G8</f>
        <v>3758089</v>
      </c>
      <c r="D8" s="12">
        <f>'最終査定（３条＋４条）'!H8</f>
        <v>3710265</v>
      </c>
      <c r="E8" s="12">
        <f>'最終査定（３条＋４条）'!I8</f>
        <v>3710265</v>
      </c>
      <c r="F8" s="12">
        <f t="shared" ref="F8:F10" si="0">E8-C8</f>
        <v>-47824</v>
      </c>
      <c r="G8" s="14">
        <f t="shared" ref="G8:G10" si="1">F8/C8</f>
        <v>-1.2725616663149808E-2</v>
      </c>
      <c r="H8" s="12">
        <f t="shared" ref="H8:H10" si="2">E8-D8</f>
        <v>0</v>
      </c>
      <c r="I8" s="16">
        <f t="shared" ref="I8:I10" si="3">H8/D8</f>
        <v>0</v>
      </c>
      <c r="J8" s="28">
        <f>'最終査定（３条＋４条）'!N8</f>
        <v>3818976</v>
      </c>
      <c r="K8" s="29">
        <f t="shared" ref="K8:K10" si="4">E8-J8</f>
        <v>-108711</v>
      </c>
      <c r="L8" s="30">
        <f t="shared" ref="L8:L10" si="5">K8/J8</f>
        <v>-2.846600764183907E-2</v>
      </c>
    </row>
    <row r="9" spans="1:12" ht="27.95" customHeight="1" x14ac:dyDescent="0.15">
      <c r="A9" s="20"/>
      <c r="B9" s="19" t="s">
        <v>55</v>
      </c>
      <c r="C9" s="12">
        <f>'最終査定（３条＋４条）'!G12</f>
        <v>396107</v>
      </c>
      <c r="D9" s="12">
        <f>'最終査定（３条＋４条）'!H12</f>
        <v>411517</v>
      </c>
      <c r="E9" s="12">
        <f>'最終査定（３条＋４条）'!I12</f>
        <v>411517</v>
      </c>
      <c r="F9" s="12">
        <f t="shared" si="0"/>
        <v>15410</v>
      </c>
      <c r="G9" s="14">
        <f t="shared" si="1"/>
        <v>3.8903629574837104E-2</v>
      </c>
      <c r="H9" s="12">
        <f t="shared" si="2"/>
        <v>0</v>
      </c>
      <c r="I9" s="16">
        <f t="shared" si="3"/>
        <v>0</v>
      </c>
      <c r="J9" s="28">
        <f>'最終査定（３条＋４条）'!N12</f>
        <v>421743</v>
      </c>
      <c r="K9" s="29">
        <f t="shared" si="4"/>
        <v>-10226</v>
      </c>
      <c r="L9" s="30">
        <f t="shared" si="5"/>
        <v>-2.4246994022425979E-2</v>
      </c>
    </row>
    <row r="10" spans="1:12" ht="27.95" customHeight="1" thickBot="1" x14ac:dyDescent="0.2">
      <c r="A10" s="21"/>
      <c r="B10" s="22" t="s">
        <v>56</v>
      </c>
      <c r="C10" s="13">
        <f>'最終査定（３条＋４条）'!G17</f>
        <v>2</v>
      </c>
      <c r="D10" s="13">
        <f>'最終査定（３条＋４条）'!H17</f>
        <v>2</v>
      </c>
      <c r="E10" s="13">
        <f>'最終査定（３条＋４条）'!I17</f>
        <v>2</v>
      </c>
      <c r="F10" s="13">
        <f t="shared" si="0"/>
        <v>0</v>
      </c>
      <c r="G10" s="15">
        <f t="shared" si="1"/>
        <v>0</v>
      </c>
      <c r="H10" s="13">
        <f t="shared" si="2"/>
        <v>0</v>
      </c>
      <c r="I10" s="17">
        <f t="shared" si="3"/>
        <v>0</v>
      </c>
      <c r="J10" s="31">
        <f>'最終査定（３条＋４条）'!N17</f>
        <v>2</v>
      </c>
      <c r="K10" s="32">
        <f t="shared" si="4"/>
        <v>0</v>
      </c>
      <c r="L10" s="33">
        <f t="shared" si="5"/>
        <v>0</v>
      </c>
    </row>
    <row r="11" spans="1:12" x14ac:dyDescent="0.15">
      <c r="A11" s="23"/>
      <c r="B11" s="24"/>
      <c r="C11" s="3"/>
      <c r="D11" s="3"/>
      <c r="E11" s="3"/>
      <c r="F11" s="3"/>
      <c r="G11" s="3"/>
      <c r="H11" s="3"/>
      <c r="I11" s="3"/>
      <c r="J11" s="3"/>
      <c r="K11" s="3"/>
      <c r="L11" s="3"/>
    </row>
    <row r="12" spans="1:12" ht="12.75" thickBot="1" x14ac:dyDescent="0.2">
      <c r="A12" s="4" t="s">
        <v>53</v>
      </c>
      <c r="L12" s="2" t="s">
        <v>47</v>
      </c>
    </row>
    <row r="13" spans="1:12" ht="20.100000000000001" customHeight="1" x14ac:dyDescent="0.15">
      <c r="A13" s="154" t="s">
        <v>1</v>
      </c>
      <c r="B13" s="150" t="s">
        <v>2</v>
      </c>
      <c r="C13" s="150" t="s">
        <v>99</v>
      </c>
      <c r="D13" s="150" t="s">
        <v>105</v>
      </c>
      <c r="E13" s="150" t="s">
        <v>100</v>
      </c>
      <c r="F13" s="148" t="s">
        <v>101</v>
      </c>
      <c r="G13" s="149"/>
      <c r="H13" s="152" t="s">
        <v>102</v>
      </c>
      <c r="I13" s="153"/>
      <c r="J13" s="154" t="s">
        <v>103</v>
      </c>
      <c r="K13" s="156" t="s">
        <v>104</v>
      </c>
      <c r="L13" s="157"/>
    </row>
    <row r="14" spans="1:12" ht="20.100000000000001" customHeight="1" x14ac:dyDescent="0.15">
      <c r="A14" s="158"/>
      <c r="B14" s="159"/>
      <c r="C14" s="151"/>
      <c r="D14" s="151"/>
      <c r="E14" s="151"/>
      <c r="F14" s="9"/>
      <c r="G14" s="10" t="s">
        <v>68</v>
      </c>
      <c r="H14" s="9"/>
      <c r="I14" s="11" t="s">
        <v>68</v>
      </c>
      <c r="J14" s="155"/>
      <c r="K14" s="9"/>
      <c r="L14" s="11" t="s">
        <v>68</v>
      </c>
    </row>
    <row r="15" spans="1:12" ht="27.95" customHeight="1" x14ac:dyDescent="0.15">
      <c r="A15" s="18" t="s">
        <v>97</v>
      </c>
      <c r="B15" s="19"/>
      <c r="C15" s="12">
        <f>SUM(C16:C19)</f>
        <v>3597038</v>
      </c>
      <c r="D15" s="12">
        <f>SUM(D16:D19)</f>
        <v>3600230</v>
      </c>
      <c r="E15" s="12">
        <f>SUM(E16:E19)</f>
        <v>3600230</v>
      </c>
      <c r="F15" s="12">
        <f>E15-C15</f>
        <v>3192</v>
      </c>
      <c r="G15" s="14">
        <f>F15/C15</f>
        <v>8.8739679703133518E-4</v>
      </c>
      <c r="H15" s="12">
        <f>E15-D15</f>
        <v>0</v>
      </c>
      <c r="I15" s="34">
        <f>H15/D15</f>
        <v>0</v>
      </c>
      <c r="J15" s="28">
        <f>SUM(J16:J19)</f>
        <v>3747159</v>
      </c>
      <c r="K15" s="29">
        <f>E15-J15</f>
        <v>-146929</v>
      </c>
      <c r="L15" s="30">
        <f>K15/J15</f>
        <v>-3.9210772748100628E-2</v>
      </c>
    </row>
    <row r="16" spans="1:12" ht="27.95" customHeight="1" x14ac:dyDescent="0.15">
      <c r="A16" s="35"/>
      <c r="B16" s="25" t="s">
        <v>57</v>
      </c>
      <c r="C16" s="12">
        <f>'最終査定（３条＋４条）'!G26</f>
        <v>3494675</v>
      </c>
      <c r="D16" s="12">
        <f>'最終査定（３条＋４条）'!H26</f>
        <v>3486982</v>
      </c>
      <c r="E16" s="12">
        <f>'最終査定（３条＋４条）'!I26</f>
        <v>3486982</v>
      </c>
      <c r="F16" s="12">
        <f t="shared" ref="F16:F19" si="6">E16-C16</f>
        <v>-7693</v>
      </c>
      <c r="G16" s="14">
        <f t="shared" ref="G16:G19" si="7">F16/C16</f>
        <v>-2.2013491955618189E-3</v>
      </c>
      <c r="H16" s="12">
        <f t="shared" ref="H16:H19" si="8">E16-D16</f>
        <v>0</v>
      </c>
      <c r="I16" s="34">
        <f t="shared" ref="I16:I19" si="9">H16/D16</f>
        <v>0</v>
      </c>
      <c r="J16" s="28">
        <f>'最終査定（３条＋４条）'!N26</f>
        <v>3663539</v>
      </c>
      <c r="K16" s="29">
        <f t="shared" ref="K16:K19" si="10">E16-J16</f>
        <v>-176557</v>
      </c>
      <c r="L16" s="30">
        <f t="shared" ref="L16:L19" si="11">K16/J16</f>
        <v>-4.8193017735037078E-2</v>
      </c>
    </row>
    <row r="17" spans="1:12" ht="27.95" customHeight="1" x14ac:dyDescent="0.15">
      <c r="A17" s="35"/>
      <c r="B17" s="25" t="s">
        <v>58</v>
      </c>
      <c r="C17" s="12">
        <f>'最終査定（３条＋４条）'!G33</f>
        <v>71362</v>
      </c>
      <c r="D17" s="12">
        <f>'最終査定（３条＋４条）'!H33</f>
        <v>82247</v>
      </c>
      <c r="E17" s="12">
        <f>'最終査定（３条＋４条）'!I33</f>
        <v>82247</v>
      </c>
      <c r="F17" s="12">
        <f t="shared" si="6"/>
        <v>10885</v>
      </c>
      <c r="G17" s="14">
        <f t="shared" si="7"/>
        <v>0.15253215997309491</v>
      </c>
      <c r="H17" s="12">
        <f t="shared" si="8"/>
        <v>0</v>
      </c>
      <c r="I17" s="34">
        <f t="shared" si="9"/>
        <v>0</v>
      </c>
      <c r="J17" s="28">
        <f>'最終査定（３条＋４条）'!N33</f>
        <v>52619</v>
      </c>
      <c r="K17" s="29">
        <f t="shared" si="10"/>
        <v>29628</v>
      </c>
      <c r="L17" s="30">
        <f t="shared" si="11"/>
        <v>0.56306657291092577</v>
      </c>
    </row>
    <row r="18" spans="1:12" ht="27.95" customHeight="1" x14ac:dyDescent="0.15">
      <c r="A18" s="35"/>
      <c r="B18" s="25" t="s">
        <v>59</v>
      </c>
      <c r="C18" s="12">
        <f>'最終査定（３条＋４条）'!G37</f>
        <v>1001</v>
      </c>
      <c r="D18" s="12">
        <f>'最終査定（３条＋４条）'!H37</f>
        <v>1001</v>
      </c>
      <c r="E18" s="12">
        <f>'最終査定（３条＋４条）'!I37</f>
        <v>1001</v>
      </c>
      <c r="F18" s="12">
        <f t="shared" si="6"/>
        <v>0</v>
      </c>
      <c r="G18" s="14">
        <f t="shared" si="7"/>
        <v>0</v>
      </c>
      <c r="H18" s="12">
        <f t="shared" si="8"/>
        <v>0</v>
      </c>
      <c r="I18" s="34">
        <f t="shared" si="9"/>
        <v>0</v>
      </c>
      <c r="J18" s="28">
        <f>'最終査定（３条＋４条）'!N37</f>
        <v>1001</v>
      </c>
      <c r="K18" s="29">
        <f t="shared" si="10"/>
        <v>0</v>
      </c>
      <c r="L18" s="30">
        <f t="shared" si="11"/>
        <v>0</v>
      </c>
    </row>
    <row r="19" spans="1:12" ht="27.95" customHeight="1" thickBot="1" x14ac:dyDescent="0.2">
      <c r="A19" s="36"/>
      <c r="B19" s="37" t="s">
        <v>60</v>
      </c>
      <c r="C19" s="13">
        <f>'最終査定（３条＋４条）'!G40</f>
        <v>30000</v>
      </c>
      <c r="D19" s="13">
        <f>'最終査定（３条＋４条）'!H40</f>
        <v>30000</v>
      </c>
      <c r="E19" s="13">
        <f>'最終査定（３条＋４条）'!I40</f>
        <v>30000</v>
      </c>
      <c r="F19" s="13">
        <f t="shared" si="6"/>
        <v>0</v>
      </c>
      <c r="G19" s="15">
        <f t="shared" si="7"/>
        <v>0</v>
      </c>
      <c r="H19" s="13">
        <f t="shared" si="8"/>
        <v>0</v>
      </c>
      <c r="I19" s="38">
        <f t="shared" si="9"/>
        <v>0</v>
      </c>
      <c r="J19" s="31">
        <f>'最終査定（３条＋４条）'!N40</f>
        <v>30000</v>
      </c>
      <c r="K19" s="32">
        <f t="shared" si="10"/>
        <v>0</v>
      </c>
      <c r="L19" s="33">
        <f t="shared" si="11"/>
        <v>0</v>
      </c>
    </row>
    <row r="21" spans="1:12" x14ac:dyDescent="0.15">
      <c r="L21" s="2"/>
    </row>
    <row r="22" spans="1:12" x14ac:dyDescent="0.15">
      <c r="A22" s="161" t="s">
        <v>43</v>
      </c>
      <c r="B22" s="161"/>
      <c r="C22" s="161"/>
      <c r="D22" s="161"/>
      <c r="E22" s="161"/>
      <c r="F22" s="161"/>
      <c r="G22" s="161"/>
      <c r="H22" s="161"/>
      <c r="I22" s="161"/>
      <c r="J22" s="161"/>
      <c r="K22" s="161"/>
      <c r="L22" s="161"/>
    </row>
    <row r="23" spans="1:12" ht="12.75" thickBot="1" x14ac:dyDescent="0.2">
      <c r="A23" s="4" t="s">
        <v>52</v>
      </c>
      <c r="L23" s="2" t="s">
        <v>47</v>
      </c>
    </row>
    <row r="24" spans="1:12" ht="20.100000000000001" customHeight="1" x14ac:dyDescent="0.15">
      <c r="A24" s="154" t="s">
        <v>1</v>
      </c>
      <c r="B24" s="150" t="s">
        <v>2</v>
      </c>
      <c r="C24" s="150" t="s">
        <v>99</v>
      </c>
      <c r="D24" s="150" t="s">
        <v>105</v>
      </c>
      <c r="E24" s="150" t="s">
        <v>100</v>
      </c>
      <c r="F24" s="148" t="s">
        <v>101</v>
      </c>
      <c r="G24" s="149"/>
      <c r="H24" s="152" t="s">
        <v>102</v>
      </c>
      <c r="I24" s="153"/>
      <c r="J24" s="154" t="s">
        <v>103</v>
      </c>
      <c r="K24" s="156" t="s">
        <v>104</v>
      </c>
      <c r="L24" s="157"/>
    </row>
    <row r="25" spans="1:12" ht="20.100000000000001" customHeight="1" x14ac:dyDescent="0.15">
      <c r="A25" s="158"/>
      <c r="B25" s="159"/>
      <c r="C25" s="151"/>
      <c r="D25" s="151"/>
      <c r="E25" s="151"/>
      <c r="F25" s="9"/>
      <c r="G25" s="10" t="s">
        <v>68</v>
      </c>
      <c r="H25" s="9"/>
      <c r="I25" s="11" t="s">
        <v>68</v>
      </c>
      <c r="J25" s="155"/>
      <c r="K25" s="9"/>
      <c r="L25" s="11" t="s">
        <v>68</v>
      </c>
    </row>
    <row r="26" spans="1:12" ht="27.95" customHeight="1" x14ac:dyDescent="0.15">
      <c r="A26" s="18" t="s">
        <v>61</v>
      </c>
      <c r="B26" s="19"/>
      <c r="C26" s="12">
        <f>SUM(C27:C28)</f>
        <v>14241</v>
      </c>
      <c r="D26" s="12">
        <f>SUM(D27:D28)</f>
        <v>11691</v>
      </c>
      <c r="E26" s="12">
        <f>SUM(E27:E28)</f>
        <v>11691</v>
      </c>
      <c r="F26" s="12">
        <f>E26-C26</f>
        <v>-2550</v>
      </c>
      <c r="G26" s="14">
        <f>F26/C26</f>
        <v>-0.17906045923741309</v>
      </c>
      <c r="H26" s="12">
        <f>E26-D26</f>
        <v>0</v>
      </c>
      <c r="I26" s="34">
        <f>H26/D26</f>
        <v>0</v>
      </c>
      <c r="J26" s="28">
        <f>SUM(J27:J28)</f>
        <v>36547</v>
      </c>
      <c r="K26" s="29">
        <f>E26-J26</f>
        <v>-24856</v>
      </c>
      <c r="L26" s="30">
        <f>K26/J26</f>
        <v>-0.68011054258899495</v>
      </c>
    </row>
    <row r="27" spans="1:12" ht="27.95" customHeight="1" x14ac:dyDescent="0.15">
      <c r="A27" s="35"/>
      <c r="B27" s="25" t="s">
        <v>87</v>
      </c>
      <c r="C27" s="12">
        <f>'最終査定（３条＋４条）'!G49</f>
        <v>14240</v>
      </c>
      <c r="D27" s="12">
        <f>'最終査定（３条＋４条）'!H49</f>
        <v>11690</v>
      </c>
      <c r="E27" s="12">
        <f>'最終査定（３条＋４条）'!I49</f>
        <v>11690</v>
      </c>
      <c r="F27" s="12">
        <f t="shared" ref="F27:F28" si="12">E27-C27</f>
        <v>-2550</v>
      </c>
      <c r="G27" s="14">
        <f t="shared" ref="G27:G28" si="13">F27/C27</f>
        <v>-0.17907303370786518</v>
      </c>
      <c r="H27" s="12">
        <f t="shared" ref="H27:H28" si="14">E27-D27</f>
        <v>0</v>
      </c>
      <c r="I27" s="34">
        <f t="shared" ref="I27:I28" si="15">H27/D27</f>
        <v>0</v>
      </c>
      <c r="J27" s="28">
        <f>'最終査定（３条＋４条）'!N49</f>
        <v>36546</v>
      </c>
      <c r="K27" s="29">
        <f t="shared" ref="K27:K28" si="16">E27-J27</f>
        <v>-24856</v>
      </c>
      <c r="L27" s="30">
        <f t="shared" ref="L27:L28" si="17">K27/J27</f>
        <v>-0.68012915230120941</v>
      </c>
    </row>
    <row r="28" spans="1:12" ht="27.95" customHeight="1" thickBot="1" x14ac:dyDescent="0.2">
      <c r="A28" s="36"/>
      <c r="B28" s="37" t="s">
        <v>98</v>
      </c>
      <c r="C28" s="13">
        <f>'最終査定（３条＋４条）'!G52</f>
        <v>1</v>
      </c>
      <c r="D28" s="13">
        <f>'最終査定（３条＋４条）'!H52</f>
        <v>1</v>
      </c>
      <c r="E28" s="13">
        <f>'最終査定（３条＋４条）'!I52</f>
        <v>1</v>
      </c>
      <c r="F28" s="13">
        <f t="shared" si="12"/>
        <v>0</v>
      </c>
      <c r="G28" s="15">
        <f t="shared" si="13"/>
        <v>0</v>
      </c>
      <c r="H28" s="13">
        <f t="shared" si="14"/>
        <v>0</v>
      </c>
      <c r="I28" s="38">
        <f t="shared" si="15"/>
        <v>0</v>
      </c>
      <c r="J28" s="31">
        <f>'最終査定（３条＋４条）'!N52</f>
        <v>1</v>
      </c>
      <c r="K28" s="32">
        <f t="shared" si="16"/>
        <v>0</v>
      </c>
      <c r="L28" s="33">
        <f t="shared" si="17"/>
        <v>0</v>
      </c>
    </row>
    <row r="30" spans="1:12" ht="12.75" thickBot="1" x14ac:dyDescent="0.2">
      <c r="A30" s="4" t="s">
        <v>53</v>
      </c>
      <c r="L30" s="2" t="s">
        <v>47</v>
      </c>
    </row>
    <row r="31" spans="1:12" ht="20.100000000000001" customHeight="1" x14ac:dyDescent="0.15">
      <c r="A31" s="154" t="s">
        <v>1</v>
      </c>
      <c r="B31" s="150" t="s">
        <v>2</v>
      </c>
      <c r="C31" s="150" t="s">
        <v>99</v>
      </c>
      <c r="D31" s="150" t="s">
        <v>105</v>
      </c>
      <c r="E31" s="150" t="s">
        <v>100</v>
      </c>
      <c r="F31" s="148" t="s">
        <v>101</v>
      </c>
      <c r="G31" s="149"/>
      <c r="H31" s="152" t="s">
        <v>102</v>
      </c>
      <c r="I31" s="153"/>
      <c r="J31" s="154" t="s">
        <v>103</v>
      </c>
      <c r="K31" s="156" t="s">
        <v>104</v>
      </c>
      <c r="L31" s="157"/>
    </row>
    <row r="32" spans="1:12" ht="20.100000000000001" customHeight="1" x14ac:dyDescent="0.15">
      <c r="A32" s="158"/>
      <c r="B32" s="159"/>
      <c r="C32" s="151"/>
      <c r="D32" s="151"/>
      <c r="E32" s="151"/>
      <c r="F32" s="9"/>
      <c r="G32" s="10" t="s">
        <v>68</v>
      </c>
      <c r="H32" s="9"/>
      <c r="I32" s="11" t="s">
        <v>68</v>
      </c>
      <c r="J32" s="155"/>
      <c r="K32" s="9"/>
      <c r="L32" s="11" t="s">
        <v>68</v>
      </c>
    </row>
    <row r="33" spans="1:12" ht="27.95" customHeight="1" x14ac:dyDescent="0.15">
      <c r="A33" s="18" t="s">
        <v>62</v>
      </c>
      <c r="B33" s="19"/>
      <c r="C33" s="12">
        <f>SUM(C34:C35)</f>
        <v>1801662</v>
      </c>
      <c r="D33" s="12">
        <f>SUM(D34:D35)</f>
        <v>1689817</v>
      </c>
      <c r="E33" s="12">
        <f>SUM(E34:E35)</f>
        <v>1689817</v>
      </c>
      <c r="F33" s="12">
        <f>E33-C33</f>
        <v>-111845</v>
      </c>
      <c r="G33" s="14">
        <f>F33/C33</f>
        <v>-6.2078791693447495E-2</v>
      </c>
      <c r="H33" s="12">
        <f>E33-D33</f>
        <v>0</v>
      </c>
      <c r="I33" s="34">
        <f>H33/D33</f>
        <v>0</v>
      </c>
      <c r="J33" s="28">
        <f>SUM(J34:J35)</f>
        <v>1889946</v>
      </c>
      <c r="K33" s="29">
        <f>E33-J33</f>
        <v>-200129</v>
      </c>
      <c r="L33" s="39">
        <f>K33/J33</f>
        <v>-0.10589138525650997</v>
      </c>
    </row>
    <row r="34" spans="1:12" ht="27.95" customHeight="1" x14ac:dyDescent="0.15">
      <c r="A34" s="20"/>
      <c r="B34" s="19" t="s">
        <v>63</v>
      </c>
      <c r="C34" s="12">
        <f>'最終査定（３条＋４条）'!G60</f>
        <v>1514279</v>
      </c>
      <c r="D34" s="12">
        <f>'最終査定（３条＋４条）'!H60</f>
        <v>1402434</v>
      </c>
      <c r="E34" s="12">
        <f>'最終査定（３条＋４条）'!I60</f>
        <v>1402434</v>
      </c>
      <c r="F34" s="12">
        <f t="shared" ref="F34:F35" si="18">E34-C34</f>
        <v>-111845</v>
      </c>
      <c r="G34" s="14">
        <f t="shared" ref="G34:G35" si="19">F34/C34</f>
        <v>-7.3860233153863988E-2</v>
      </c>
      <c r="H34" s="12">
        <f t="shared" ref="H34:H35" si="20">E34-D34</f>
        <v>0</v>
      </c>
      <c r="I34" s="34">
        <f t="shared" ref="I34:I35" si="21">H34/D34</f>
        <v>0</v>
      </c>
      <c r="J34" s="28">
        <f>'最終査定（３条＋４条）'!N60</f>
        <v>1584334</v>
      </c>
      <c r="K34" s="29">
        <f t="shared" ref="K34:K35" si="22">E34-J34</f>
        <v>-181900</v>
      </c>
      <c r="L34" s="39">
        <f t="shared" ref="L34:L35" si="23">K34/J34</f>
        <v>-0.11481164956379147</v>
      </c>
    </row>
    <row r="35" spans="1:12" ht="27.95" customHeight="1" thickBot="1" x14ac:dyDescent="0.2">
      <c r="A35" s="21"/>
      <c r="B35" s="22" t="s">
        <v>64</v>
      </c>
      <c r="C35" s="13">
        <f>'最終査定（３条＋４条）'!G63</f>
        <v>287383</v>
      </c>
      <c r="D35" s="13">
        <f>'最終査定（３条＋４条）'!H63</f>
        <v>287383</v>
      </c>
      <c r="E35" s="13">
        <f>'最終査定（３条＋４条）'!I63</f>
        <v>287383</v>
      </c>
      <c r="F35" s="13">
        <f t="shared" si="18"/>
        <v>0</v>
      </c>
      <c r="G35" s="15">
        <f t="shared" si="19"/>
        <v>0</v>
      </c>
      <c r="H35" s="13">
        <f t="shared" si="20"/>
        <v>0</v>
      </c>
      <c r="I35" s="38">
        <f t="shared" si="21"/>
        <v>0</v>
      </c>
      <c r="J35" s="31">
        <f>'最終査定（３条＋４条）'!N63</f>
        <v>305612</v>
      </c>
      <c r="K35" s="32">
        <f t="shared" si="22"/>
        <v>-18229</v>
      </c>
      <c r="L35" s="40">
        <f t="shared" si="23"/>
        <v>-5.9647526929570829E-2</v>
      </c>
    </row>
    <row r="37" spans="1:12" s="8" customFormat="1" ht="4.5" customHeight="1" x14ac:dyDescent="0.15">
      <c r="A37" s="27"/>
      <c r="B37" s="27"/>
      <c r="C37" s="6"/>
      <c r="D37" s="6"/>
      <c r="E37" s="6"/>
      <c r="F37" s="6"/>
      <c r="G37" s="7"/>
      <c r="H37" s="6"/>
      <c r="I37" s="7"/>
      <c r="J37" s="7"/>
      <c r="K37" s="7"/>
    </row>
  </sheetData>
  <mergeCells count="39">
    <mergeCell ref="J5:J6"/>
    <mergeCell ref="H5:I5"/>
    <mergeCell ref="E5:E6"/>
    <mergeCell ref="A24:A25"/>
    <mergeCell ref="B24:B25"/>
    <mergeCell ref="C24:C25"/>
    <mergeCell ref="D24:D25"/>
    <mergeCell ref="A1:L1"/>
    <mergeCell ref="A3:L3"/>
    <mergeCell ref="A22:L22"/>
    <mergeCell ref="A5:A6"/>
    <mergeCell ref="B5:B6"/>
    <mergeCell ref="C5:C6"/>
    <mergeCell ref="D5:D6"/>
    <mergeCell ref="A13:A14"/>
    <mergeCell ref="B13:B14"/>
    <mergeCell ref="C13:C14"/>
    <mergeCell ref="D13:D14"/>
    <mergeCell ref="K5:L5"/>
    <mergeCell ref="H31:I31"/>
    <mergeCell ref="J31:J32"/>
    <mergeCell ref="K31:L31"/>
    <mergeCell ref="A31:A32"/>
    <mergeCell ref="B31:B32"/>
    <mergeCell ref="C31:C32"/>
    <mergeCell ref="D31:D32"/>
    <mergeCell ref="F31:G31"/>
    <mergeCell ref="E31:E32"/>
    <mergeCell ref="H24:I24"/>
    <mergeCell ref="J24:J25"/>
    <mergeCell ref="H13:I13"/>
    <mergeCell ref="J13:J14"/>
    <mergeCell ref="K24:L24"/>
    <mergeCell ref="K13:L13"/>
    <mergeCell ref="F5:G5"/>
    <mergeCell ref="F13:G13"/>
    <mergeCell ref="F24:G24"/>
    <mergeCell ref="E13:E14"/>
    <mergeCell ref="E24:E25"/>
  </mergeCells>
  <phoneticPr fontId="1"/>
  <dataValidations count="1">
    <dataValidation imeMode="hiragana" allowBlank="1" showInputMessage="1" showErrorMessage="1" sqref="A37:F37 H37"/>
  </dataValidations>
  <printOptions horizontalCentered="1"/>
  <pageMargins left="0.31496062992125984" right="0.31496062992125984" top="0.74803149606299213" bottom="0.43307086614173229" header="0.31496062992125984" footer="0.31496062992125984"/>
  <pageSetup paperSize="9" scale="80" fitToHeight="0" orientation="landscape" r:id="rId1"/>
  <rowBreaks count="1" manualBreakCount="1">
    <brk id="2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view="pageBreakPreview" topLeftCell="A55" zoomScale="75" zoomScaleNormal="75" zoomScaleSheetLayoutView="75" workbookViewId="0">
      <selection activeCell="J27" sqref="J27"/>
    </sheetView>
  </sheetViews>
  <sheetFormatPr defaultRowHeight="18" customHeight="1" x14ac:dyDescent="0.15"/>
  <cols>
    <col min="1" max="1" width="2" style="6" customWidth="1"/>
    <col min="2" max="2" width="11.125" style="27" customWidth="1"/>
    <col min="3" max="3" width="2" style="6" customWidth="1"/>
    <col min="4" max="4" width="11.125" style="27" customWidth="1"/>
    <col min="5" max="5" width="3.375" style="6" bestFit="1" customWidth="1"/>
    <col min="6" max="6" width="14.375" style="27" customWidth="1"/>
    <col min="7" max="10" width="15.625" style="84" customWidth="1"/>
    <col min="11" max="11" width="12.625" style="107" customWidth="1"/>
    <col min="12" max="12" width="15.625" style="84" customWidth="1"/>
    <col min="13" max="13" width="12.625" style="107" customWidth="1"/>
    <col min="14" max="15" width="15.625" style="84" customWidth="1"/>
    <col min="16" max="16" width="12.625" style="107" customWidth="1"/>
    <col min="17" max="17" width="18.625" style="122" customWidth="1"/>
    <col min="18" max="16384" width="9" style="8"/>
  </cols>
  <sheetData>
    <row r="1" spans="1:17" ht="23.25" customHeight="1" x14ac:dyDescent="0.15">
      <c r="A1" s="174" t="s">
        <v>93</v>
      </c>
      <c r="B1" s="174"/>
      <c r="C1" s="174"/>
      <c r="D1" s="174"/>
      <c r="E1" s="174"/>
      <c r="F1" s="174"/>
      <c r="G1" s="174"/>
      <c r="H1" s="174"/>
      <c r="I1" s="174"/>
      <c r="J1" s="174"/>
      <c r="K1" s="174"/>
      <c r="L1" s="174"/>
      <c r="M1" s="174"/>
      <c r="N1" s="174"/>
      <c r="O1" s="174"/>
      <c r="P1" s="174"/>
      <c r="Q1" s="174"/>
    </row>
    <row r="2" spans="1:17" ht="12" x14ac:dyDescent="0.15">
      <c r="A2" s="55"/>
      <c r="B2" s="59"/>
      <c r="C2" s="55"/>
      <c r="D2" s="59"/>
      <c r="E2" s="55"/>
      <c r="F2" s="59"/>
      <c r="G2" s="83"/>
      <c r="H2" s="83"/>
      <c r="I2" s="83"/>
      <c r="J2" s="83"/>
      <c r="K2" s="106"/>
      <c r="L2" s="83"/>
      <c r="M2" s="106"/>
      <c r="N2" s="83"/>
      <c r="O2" s="83"/>
      <c r="P2" s="106"/>
      <c r="Q2" s="59"/>
    </row>
    <row r="3" spans="1:17" ht="12" x14ac:dyDescent="0.15">
      <c r="A3" s="175" t="s">
        <v>42</v>
      </c>
      <c r="B3" s="176"/>
      <c r="C3" s="176"/>
      <c r="D3" s="176"/>
      <c r="E3" s="176"/>
      <c r="F3" s="176"/>
      <c r="G3" s="176"/>
      <c r="H3" s="176"/>
      <c r="I3" s="176"/>
      <c r="J3" s="176"/>
      <c r="K3" s="176"/>
      <c r="L3" s="176"/>
      <c r="M3" s="176"/>
      <c r="N3" s="176"/>
      <c r="O3" s="176"/>
      <c r="P3" s="176"/>
      <c r="Q3" s="176"/>
    </row>
    <row r="4" spans="1:17" ht="12.75" thickBot="1" x14ac:dyDescent="0.2">
      <c r="B4" s="63" t="s">
        <v>29</v>
      </c>
    </row>
    <row r="5" spans="1:17" s="41" customFormat="1" ht="20.100000000000001" customHeight="1" x14ac:dyDescent="0.15">
      <c r="A5" s="168" t="s">
        <v>1</v>
      </c>
      <c r="B5" s="169"/>
      <c r="C5" s="172" t="s">
        <v>2</v>
      </c>
      <c r="D5" s="169"/>
      <c r="E5" s="172" t="s">
        <v>3</v>
      </c>
      <c r="F5" s="169"/>
      <c r="G5" s="166" t="s">
        <v>99</v>
      </c>
      <c r="H5" s="166" t="s">
        <v>105</v>
      </c>
      <c r="I5" s="166" t="s">
        <v>100</v>
      </c>
      <c r="J5" s="148" t="s">
        <v>101</v>
      </c>
      <c r="K5" s="149"/>
      <c r="L5" s="152" t="s">
        <v>102</v>
      </c>
      <c r="M5" s="153"/>
      <c r="N5" s="163" t="s">
        <v>103</v>
      </c>
      <c r="O5" s="156" t="s">
        <v>104</v>
      </c>
      <c r="P5" s="157"/>
      <c r="Q5" s="177" t="s">
        <v>4</v>
      </c>
    </row>
    <row r="6" spans="1:17" s="41" customFormat="1" ht="20.100000000000001" customHeight="1" x14ac:dyDescent="0.15">
      <c r="A6" s="170"/>
      <c r="B6" s="171"/>
      <c r="C6" s="173"/>
      <c r="D6" s="171"/>
      <c r="E6" s="173"/>
      <c r="F6" s="171"/>
      <c r="G6" s="167"/>
      <c r="H6" s="167"/>
      <c r="I6" s="167"/>
      <c r="J6" s="85"/>
      <c r="K6" s="108" t="s">
        <v>68</v>
      </c>
      <c r="L6" s="85"/>
      <c r="M6" s="116" t="s">
        <v>68</v>
      </c>
      <c r="N6" s="164"/>
      <c r="O6" s="85"/>
      <c r="P6" s="116" t="s">
        <v>68</v>
      </c>
      <c r="Q6" s="178"/>
    </row>
    <row r="7" spans="1:17" s="44" customFormat="1" ht="27.95" customHeight="1" x14ac:dyDescent="0.15">
      <c r="A7" s="76" t="s">
        <v>30</v>
      </c>
      <c r="B7" s="47" t="s">
        <v>5</v>
      </c>
      <c r="C7" s="43"/>
      <c r="D7" s="61"/>
      <c r="E7" s="43"/>
      <c r="F7" s="48"/>
      <c r="G7" s="86">
        <f>G8+G12+G17</f>
        <v>4154198</v>
      </c>
      <c r="H7" s="86">
        <f>H8+H12+H17</f>
        <v>4121784</v>
      </c>
      <c r="I7" s="86">
        <f>I8+I12+I17</f>
        <v>4121784</v>
      </c>
      <c r="J7" s="87">
        <f t="shared" ref="J7:J19" si="0">I7-G7</f>
        <v>-32414</v>
      </c>
      <c r="K7" s="109">
        <f t="shared" ref="K7:K19" si="1">J7/G7</f>
        <v>-7.8027094519808639E-3</v>
      </c>
      <c r="L7" s="97">
        <f t="shared" ref="L7:L19" si="2">I7-H7</f>
        <v>0</v>
      </c>
      <c r="M7" s="117">
        <f t="shared" ref="M7:M19" si="3">L7/H7</f>
        <v>0</v>
      </c>
      <c r="N7" s="99">
        <f>N8+N12+N17</f>
        <v>4240721</v>
      </c>
      <c r="O7" s="100">
        <f t="shared" ref="O7:O19" si="4">I7-N7</f>
        <v>-118937</v>
      </c>
      <c r="P7" s="119">
        <f t="shared" ref="P7:P19" si="5">O7/N7</f>
        <v>-2.8046410032633601E-2</v>
      </c>
      <c r="Q7" s="123"/>
    </row>
    <row r="8" spans="1:17" s="44" customFormat="1" ht="27.95" customHeight="1" x14ac:dyDescent="0.15">
      <c r="A8" s="77"/>
      <c r="B8" s="67"/>
      <c r="C8" s="42" t="s">
        <v>30</v>
      </c>
      <c r="D8" s="66" t="s">
        <v>6</v>
      </c>
      <c r="E8" s="43"/>
      <c r="F8" s="48"/>
      <c r="G8" s="86">
        <f>G9+G10+G11</f>
        <v>3758089</v>
      </c>
      <c r="H8" s="86">
        <f>H9+H10+H11</f>
        <v>3710265</v>
      </c>
      <c r="I8" s="86">
        <f>I9+I10+I11</f>
        <v>3710265</v>
      </c>
      <c r="J8" s="87">
        <f t="shared" si="0"/>
        <v>-47824</v>
      </c>
      <c r="K8" s="109">
        <f t="shared" si="1"/>
        <v>-1.2725616663149808E-2</v>
      </c>
      <c r="L8" s="97">
        <f t="shared" si="2"/>
        <v>0</v>
      </c>
      <c r="M8" s="117">
        <f t="shared" si="3"/>
        <v>0</v>
      </c>
      <c r="N8" s="99">
        <f>N9+N10+N11</f>
        <v>3818976</v>
      </c>
      <c r="O8" s="100">
        <f t="shared" si="4"/>
        <v>-108711</v>
      </c>
      <c r="P8" s="119">
        <f t="shared" si="5"/>
        <v>-2.846600764183907E-2</v>
      </c>
      <c r="Q8" s="74"/>
    </row>
    <row r="9" spans="1:17" s="44" customFormat="1" ht="27.95" customHeight="1" x14ac:dyDescent="0.15">
      <c r="A9" s="77"/>
      <c r="B9" s="67"/>
      <c r="C9" s="45"/>
      <c r="D9" s="67"/>
      <c r="E9" s="46" t="s">
        <v>30</v>
      </c>
      <c r="F9" s="47" t="s">
        <v>7</v>
      </c>
      <c r="G9" s="86">
        <v>3484800</v>
      </c>
      <c r="H9" s="86">
        <v>3476990</v>
      </c>
      <c r="I9" s="86">
        <v>3476990</v>
      </c>
      <c r="J9" s="87">
        <f t="shared" si="0"/>
        <v>-7810</v>
      </c>
      <c r="K9" s="109">
        <f t="shared" si="1"/>
        <v>-2.2411616161616163E-3</v>
      </c>
      <c r="L9" s="97">
        <f t="shared" si="2"/>
        <v>0</v>
      </c>
      <c r="M9" s="117">
        <f t="shared" si="3"/>
        <v>0</v>
      </c>
      <c r="N9" s="101">
        <v>3509000</v>
      </c>
      <c r="O9" s="100">
        <f t="shared" si="4"/>
        <v>-32010</v>
      </c>
      <c r="P9" s="119">
        <f t="shared" si="5"/>
        <v>-9.122257053291536E-3</v>
      </c>
      <c r="Q9" s="74" t="s">
        <v>70</v>
      </c>
    </row>
    <row r="10" spans="1:17" s="44" customFormat="1" ht="27.95" customHeight="1" x14ac:dyDescent="0.15">
      <c r="A10" s="77"/>
      <c r="B10" s="67"/>
      <c r="C10" s="45"/>
      <c r="D10" s="67"/>
      <c r="E10" s="43" t="s">
        <v>31</v>
      </c>
      <c r="F10" s="48" t="s">
        <v>8</v>
      </c>
      <c r="G10" s="86">
        <v>264507</v>
      </c>
      <c r="H10" s="86">
        <v>224493</v>
      </c>
      <c r="I10" s="86">
        <v>224493</v>
      </c>
      <c r="J10" s="87">
        <f t="shared" si="0"/>
        <v>-40014</v>
      </c>
      <c r="K10" s="109">
        <f t="shared" si="1"/>
        <v>-0.15127765994850798</v>
      </c>
      <c r="L10" s="97">
        <f t="shared" si="2"/>
        <v>0</v>
      </c>
      <c r="M10" s="117">
        <f t="shared" si="3"/>
        <v>0</v>
      </c>
      <c r="N10" s="101">
        <v>298361</v>
      </c>
      <c r="O10" s="100">
        <f t="shared" si="4"/>
        <v>-73868</v>
      </c>
      <c r="P10" s="119">
        <f t="shared" si="5"/>
        <v>-0.24757927477116648</v>
      </c>
      <c r="Q10" s="74" t="s">
        <v>71</v>
      </c>
    </row>
    <row r="11" spans="1:17" s="44" customFormat="1" ht="27.95" customHeight="1" x14ac:dyDescent="0.15">
      <c r="A11" s="77"/>
      <c r="B11" s="67"/>
      <c r="C11" s="45"/>
      <c r="D11" s="67"/>
      <c r="E11" s="46" t="s">
        <v>32</v>
      </c>
      <c r="F11" s="47" t="s">
        <v>66</v>
      </c>
      <c r="G11" s="86">
        <v>8782</v>
      </c>
      <c r="H11" s="86">
        <v>8782</v>
      </c>
      <c r="I11" s="86">
        <v>8782</v>
      </c>
      <c r="J11" s="87">
        <f t="shared" si="0"/>
        <v>0</v>
      </c>
      <c r="K11" s="109">
        <f t="shared" si="1"/>
        <v>0</v>
      </c>
      <c r="L11" s="97">
        <f t="shared" si="2"/>
        <v>0</v>
      </c>
      <c r="M11" s="117">
        <f t="shared" si="3"/>
        <v>0</v>
      </c>
      <c r="N11" s="101">
        <v>11615</v>
      </c>
      <c r="O11" s="100">
        <f t="shared" si="4"/>
        <v>-2833</v>
      </c>
      <c r="P11" s="119">
        <f t="shared" si="5"/>
        <v>-0.24390873869995694</v>
      </c>
      <c r="Q11" s="74" t="s">
        <v>72</v>
      </c>
    </row>
    <row r="12" spans="1:17" s="44" customFormat="1" ht="27.95" customHeight="1" x14ac:dyDescent="0.15">
      <c r="A12" s="77"/>
      <c r="B12" s="67"/>
      <c r="C12" s="42" t="s">
        <v>31</v>
      </c>
      <c r="D12" s="66" t="s">
        <v>10</v>
      </c>
      <c r="E12" s="43"/>
      <c r="F12" s="48"/>
      <c r="G12" s="86">
        <f>SUM(G13:G16)</f>
        <v>396107</v>
      </c>
      <c r="H12" s="86">
        <f>H13+H15+H14+H16</f>
        <v>411517</v>
      </c>
      <c r="I12" s="86">
        <f>I13+I15+I14+I16</f>
        <v>411517</v>
      </c>
      <c r="J12" s="87">
        <f t="shared" si="0"/>
        <v>15410</v>
      </c>
      <c r="K12" s="109">
        <f t="shared" si="1"/>
        <v>3.8903629574837104E-2</v>
      </c>
      <c r="L12" s="97">
        <f t="shared" si="2"/>
        <v>0</v>
      </c>
      <c r="M12" s="117">
        <f t="shared" si="3"/>
        <v>0</v>
      </c>
      <c r="N12" s="99">
        <f>SUM(N13:N16)</f>
        <v>421743</v>
      </c>
      <c r="O12" s="100">
        <f t="shared" si="4"/>
        <v>-10226</v>
      </c>
      <c r="P12" s="119">
        <f t="shared" si="5"/>
        <v>-2.4246994022425979E-2</v>
      </c>
      <c r="Q12" s="74"/>
    </row>
    <row r="13" spans="1:17" s="44" customFormat="1" ht="27.95" customHeight="1" x14ac:dyDescent="0.15">
      <c r="A13" s="77"/>
      <c r="B13" s="67"/>
      <c r="C13" s="45"/>
      <c r="D13" s="67"/>
      <c r="E13" s="42" t="s">
        <v>30</v>
      </c>
      <c r="F13" s="47" t="s">
        <v>11</v>
      </c>
      <c r="G13" s="86">
        <v>7</v>
      </c>
      <c r="H13" s="86">
        <v>7</v>
      </c>
      <c r="I13" s="86">
        <v>7</v>
      </c>
      <c r="J13" s="87">
        <f t="shared" si="0"/>
        <v>0</v>
      </c>
      <c r="K13" s="109">
        <f t="shared" si="1"/>
        <v>0</v>
      </c>
      <c r="L13" s="97">
        <f t="shared" si="2"/>
        <v>0</v>
      </c>
      <c r="M13" s="117">
        <f t="shared" si="3"/>
        <v>0</v>
      </c>
      <c r="N13" s="101">
        <v>7</v>
      </c>
      <c r="O13" s="100">
        <f t="shared" si="4"/>
        <v>0</v>
      </c>
      <c r="P13" s="119">
        <f t="shared" si="5"/>
        <v>0</v>
      </c>
      <c r="Q13" s="74" t="s">
        <v>73</v>
      </c>
    </row>
    <row r="14" spans="1:17" s="44" customFormat="1" ht="27.95" customHeight="1" x14ac:dyDescent="0.15">
      <c r="A14" s="77"/>
      <c r="B14" s="67"/>
      <c r="C14" s="45"/>
      <c r="D14" s="67"/>
      <c r="E14" s="43" t="s">
        <v>31</v>
      </c>
      <c r="F14" s="48" t="s">
        <v>67</v>
      </c>
      <c r="G14" s="88">
        <v>271731</v>
      </c>
      <c r="H14" s="86">
        <v>284865</v>
      </c>
      <c r="I14" s="86">
        <v>284865</v>
      </c>
      <c r="J14" s="87">
        <f t="shared" si="0"/>
        <v>13134</v>
      </c>
      <c r="K14" s="109">
        <f t="shared" si="1"/>
        <v>4.8334566170219813E-2</v>
      </c>
      <c r="L14" s="97">
        <f t="shared" si="2"/>
        <v>0</v>
      </c>
      <c r="M14" s="117">
        <f t="shared" si="3"/>
        <v>0</v>
      </c>
      <c r="N14" s="101">
        <v>292303</v>
      </c>
      <c r="O14" s="100">
        <f t="shared" si="4"/>
        <v>-7438</v>
      </c>
      <c r="P14" s="119">
        <f t="shared" si="5"/>
        <v>-2.5446197952125021E-2</v>
      </c>
      <c r="Q14" s="74"/>
    </row>
    <row r="15" spans="1:17" s="44" customFormat="1" ht="27.95" customHeight="1" x14ac:dyDescent="0.15">
      <c r="A15" s="77"/>
      <c r="B15" s="67"/>
      <c r="C15" s="45"/>
      <c r="D15" s="67"/>
      <c r="E15" s="42" t="s">
        <v>32</v>
      </c>
      <c r="F15" s="47" t="s">
        <v>65</v>
      </c>
      <c r="G15" s="86">
        <v>1</v>
      </c>
      <c r="H15" s="86">
        <v>1</v>
      </c>
      <c r="I15" s="86">
        <v>1</v>
      </c>
      <c r="J15" s="87">
        <f t="shared" si="0"/>
        <v>0</v>
      </c>
      <c r="K15" s="109">
        <f t="shared" si="1"/>
        <v>0</v>
      </c>
      <c r="L15" s="97">
        <f t="shared" si="2"/>
        <v>0</v>
      </c>
      <c r="M15" s="117">
        <f t="shared" si="3"/>
        <v>0</v>
      </c>
      <c r="N15" s="101">
        <v>1</v>
      </c>
      <c r="O15" s="100">
        <f t="shared" si="4"/>
        <v>0</v>
      </c>
      <c r="P15" s="119">
        <f t="shared" si="5"/>
        <v>0</v>
      </c>
      <c r="Q15" s="74" t="s">
        <v>89</v>
      </c>
    </row>
    <row r="16" spans="1:17" s="44" customFormat="1" ht="27.95" customHeight="1" x14ac:dyDescent="0.15">
      <c r="A16" s="77"/>
      <c r="B16" s="67"/>
      <c r="C16" s="45"/>
      <c r="D16" s="67"/>
      <c r="E16" s="42" t="s">
        <v>44</v>
      </c>
      <c r="F16" s="47" t="s">
        <v>9</v>
      </c>
      <c r="G16" s="86">
        <v>124368</v>
      </c>
      <c r="H16" s="86">
        <v>126644</v>
      </c>
      <c r="I16" s="86">
        <v>126644</v>
      </c>
      <c r="J16" s="87">
        <f t="shared" si="0"/>
        <v>2276</v>
      </c>
      <c r="K16" s="109">
        <f t="shared" si="1"/>
        <v>1.8300527466872506E-2</v>
      </c>
      <c r="L16" s="97">
        <f t="shared" si="2"/>
        <v>0</v>
      </c>
      <c r="M16" s="117">
        <f t="shared" si="3"/>
        <v>0</v>
      </c>
      <c r="N16" s="101">
        <v>129432</v>
      </c>
      <c r="O16" s="100">
        <f t="shared" si="4"/>
        <v>-2788</v>
      </c>
      <c r="P16" s="119">
        <f t="shared" si="5"/>
        <v>-2.1540268248964708E-2</v>
      </c>
      <c r="Q16" s="73" t="s">
        <v>74</v>
      </c>
    </row>
    <row r="17" spans="1:17" s="44" customFormat="1" ht="27.95" customHeight="1" x14ac:dyDescent="0.15">
      <c r="A17" s="77"/>
      <c r="B17" s="67"/>
      <c r="C17" s="42" t="s">
        <v>32</v>
      </c>
      <c r="D17" s="66" t="s">
        <v>12</v>
      </c>
      <c r="E17" s="43"/>
      <c r="F17" s="48"/>
      <c r="G17" s="86">
        <f>G18+G19</f>
        <v>2</v>
      </c>
      <c r="H17" s="86">
        <f>H18+H19</f>
        <v>2</v>
      </c>
      <c r="I17" s="86">
        <f>I18+I19</f>
        <v>2</v>
      </c>
      <c r="J17" s="87">
        <f t="shared" si="0"/>
        <v>0</v>
      </c>
      <c r="K17" s="109">
        <f t="shared" si="1"/>
        <v>0</v>
      </c>
      <c r="L17" s="97">
        <f t="shared" si="2"/>
        <v>0</v>
      </c>
      <c r="M17" s="117">
        <f t="shared" si="3"/>
        <v>0</v>
      </c>
      <c r="N17" s="99">
        <f>N18+N19</f>
        <v>2</v>
      </c>
      <c r="O17" s="100">
        <f t="shared" si="4"/>
        <v>0</v>
      </c>
      <c r="P17" s="119">
        <f t="shared" si="5"/>
        <v>0</v>
      </c>
      <c r="Q17" s="74"/>
    </row>
    <row r="18" spans="1:17" s="44" customFormat="1" ht="27.95" customHeight="1" x14ac:dyDescent="0.15">
      <c r="A18" s="77"/>
      <c r="B18" s="67"/>
      <c r="C18" s="45"/>
      <c r="D18" s="67"/>
      <c r="E18" s="42" t="s">
        <v>30</v>
      </c>
      <c r="F18" s="47" t="s">
        <v>13</v>
      </c>
      <c r="G18" s="86">
        <v>1</v>
      </c>
      <c r="H18" s="86">
        <v>1</v>
      </c>
      <c r="I18" s="86">
        <v>1</v>
      </c>
      <c r="J18" s="87">
        <f t="shared" si="0"/>
        <v>0</v>
      </c>
      <c r="K18" s="109">
        <f t="shared" si="1"/>
        <v>0</v>
      </c>
      <c r="L18" s="97">
        <f t="shared" si="2"/>
        <v>0</v>
      </c>
      <c r="M18" s="117">
        <f t="shared" si="3"/>
        <v>0</v>
      </c>
      <c r="N18" s="101">
        <v>1</v>
      </c>
      <c r="O18" s="100">
        <f t="shared" si="4"/>
        <v>0</v>
      </c>
      <c r="P18" s="119">
        <f t="shared" si="5"/>
        <v>0</v>
      </c>
      <c r="Q18" s="74"/>
    </row>
    <row r="19" spans="1:17" s="44" customFormat="1" ht="27.95" customHeight="1" thickBot="1" x14ac:dyDescent="0.2">
      <c r="A19" s="78"/>
      <c r="B19" s="79"/>
      <c r="C19" s="80"/>
      <c r="D19" s="79"/>
      <c r="E19" s="81" t="s">
        <v>31</v>
      </c>
      <c r="F19" s="82" t="s">
        <v>14</v>
      </c>
      <c r="G19" s="89">
        <v>1</v>
      </c>
      <c r="H19" s="89">
        <v>1</v>
      </c>
      <c r="I19" s="89">
        <v>1</v>
      </c>
      <c r="J19" s="90">
        <f t="shared" si="0"/>
        <v>0</v>
      </c>
      <c r="K19" s="110">
        <f t="shared" si="1"/>
        <v>0</v>
      </c>
      <c r="L19" s="98">
        <f t="shared" si="2"/>
        <v>0</v>
      </c>
      <c r="M19" s="118">
        <f t="shared" si="3"/>
        <v>0</v>
      </c>
      <c r="N19" s="102">
        <v>1</v>
      </c>
      <c r="O19" s="103">
        <f t="shared" si="4"/>
        <v>0</v>
      </c>
      <c r="P19" s="120">
        <f t="shared" si="5"/>
        <v>0</v>
      </c>
      <c r="Q19" s="75"/>
    </row>
    <row r="20" spans="1:17" s="44" customFormat="1" ht="12" x14ac:dyDescent="0.15">
      <c r="A20" s="49"/>
      <c r="B20" s="68"/>
      <c r="C20" s="49"/>
      <c r="D20" s="68"/>
      <c r="E20" s="49"/>
      <c r="F20" s="60"/>
      <c r="G20" s="91"/>
      <c r="H20" s="91"/>
      <c r="I20" s="92"/>
      <c r="J20" s="92"/>
      <c r="K20" s="111"/>
      <c r="L20" s="92"/>
      <c r="M20" s="111"/>
      <c r="N20" s="92"/>
      <c r="O20" s="92"/>
      <c r="P20" s="111"/>
      <c r="Q20" s="124"/>
    </row>
    <row r="21" spans="1:17" s="44" customFormat="1" ht="12" x14ac:dyDescent="0.15">
      <c r="A21" s="49"/>
      <c r="B21" s="68"/>
      <c r="C21" s="49"/>
      <c r="D21" s="68"/>
      <c r="E21" s="49"/>
      <c r="F21" s="60"/>
      <c r="G21" s="91"/>
      <c r="H21" s="91"/>
      <c r="I21" s="92"/>
      <c r="J21" s="92"/>
      <c r="K21" s="111"/>
      <c r="L21" s="92"/>
      <c r="M21" s="111"/>
      <c r="N21" s="92"/>
      <c r="O21" s="92"/>
      <c r="P21" s="111"/>
      <c r="Q21" s="124"/>
    </row>
    <row r="22" spans="1:17" s="44" customFormat="1" ht="12.75" thickBot="1" x14ac:dyDescent="0.2">
      <c r="A22" s="6"/>
      <c r="B22" s="63" t="s">
        <v>28</v>
      </c>
      <c r="C22" s="6"/>
      <c r="D22" s="27"/>
      <c r="E22" s="6"/>
      <c r="F22" s="27"/>
      <c r="G22" s="84"/>
      <c r="H22" s="84"/>
      <c r="I22" s="93"/>
      <c r="J22" s="93"/>
      <c r="K22" s="112"/>
      <c r="L22" s="93"/>
      <c r="M22" s="112"/>
      <c r="N22" s="104"/>
      <c r="O22" s="104"/>
      <c r="P22" s="112"/>
      <c r="Q22" s="125" t="s">
        <v>47</v>
      </c>
    </row>
    <row r="23" spans="1:17" s="41" customFormat="1" ht="20.100000000000001" customHeight="1" x14ac:dyDescent="0.15">
      <c r="A23" s="168" t="s">
        <v>1</v>
      </c>
      <c r="B23" s="169"/>
      <c r="C23" s="172" t="s">
        <v>2</v>
      </c>
      <c r="D23" s="169"/>
      <c r="E23" s="172" t="s">
        <v>3</v>
      </c>
      <c r="F23" s="169"/>
      <c r="G23" s="166" t="s">
        <v>99</v>
      </c>
      <c r="H23" s="166" t="s">
        <v>105</v>
      </c>
      <c r="I23" s="166" t="s">
        <v>100</v>
      </c>
      <c r="J23" s="148" t="s">
        <v>101</v>
      </c>
      <c r="K23" s="149"/>
      <c r="L23" s="152" t="s">
        <v>102</v>
      </c>
      <c r="M23" s="153"/>
      <c r="N23" s="163" t="s">
        <v>103</v>
      </c>
      <c r="O23" s="156" t="s">
        <v>104</v>
      </c>
      <c r="P23" s="157"/>
      <c r="Q23" s="177" t="s">
        <v>4</v>
      </c>
    </row>
    <row r="24" spans="1:17" s="41" customFormat="1" ht="20.100000000000001" customHeight="1" x14ac:dyDescent="0.15">
      <c r="A24" s="170"/>
      <c r="B24" s="171"/>
      <c r="C24" s="173"/>
      <c r="D24" s="171"/>
      <c r="E24" s="173"/>
      <c r="F24" s="171"/>
      <c r="G24" s="167"/>
      <c r="H24" s="167"/>
      <c r="I24" s="167"/>
      <c r="J24" s="85"/>
      <c r="K24" s="108" t="s">
        <v>68</v>
      </c>
      <c r="L24" s="85"/>
      <c r="M24" s="116" t="s">
        <v>68</v>
      </c>
      <c r="N24" s="164"/>
      <c r="O24" s="85"/>
      <c r="P24" s="116" t="s">
        <v>68</v>
      </c>
      <c r="Q24" s="178"/>
    </row>
    <row r="25" spans="1:17" s="44" customFormat="1" ht="27.95" customHeight="1" x14ac:dyDescent="0.15">
      <c r="A25" s="76" t="s">
        <v>0</v>
      </c>
      <c r="B25" s="47" t="s">
        <v>15</v>
      </c>
      <c r="C25" s="43"/>
      <c r="D25" s="61"/>
      <c r="E25" s="43"/>
      <c r="F25" s="61"/>
      <c r="G25" s="86">
        <f>G26+G33+G37+G40</f>
        <v>3597038</v>
      </c>
      <c r="H25" s="86">
        <f>H26+H33+H37+H40</f>
        <v>3600230</v>
      </c>
      <c r="I25" s="86">
        <f>I26+I33+I37+I40</f>
        <v>3600230</v>
      </c>
      <c r="J25" s="87">
        <f t="shared" ref="J25:J41" si="6">I25-G25</f>
        <v>3192</v>
      </c>
      <c r="K25" s="113">
        <f t="shared" ref="K25:K41" si="7">J25/G25</f>
        <v>8.8739679703133518E-4</v>
      </c>
      <c r="L25" s="97">
        <f t="shared" ref="L25:L41" si="8">I25-H25</f>
        <v>0</v>
      </c>
      <c r="M25" s="117">
        <f t="shared" ref="M25:M41" si="9">L25/H25</f>
        <v>0</v>
      </c>
      <c r="N25" s="99">
        <f>N26+N33+N37+N40</f>
        <v>3747159</v>
      </c>
      <c r="O25" s="100">
        <f t="shared" ref="O25:O41" si="10">I25-N25</f>
        <v>-146929</v>
      </c>
      <c r="P25" s="119">
        <f t="shared" ref="P25:P41" si="11">O25/N25</f>
        <v>-3.9210772748100628E-2</v>
      </c>
      <c r="Q25" s="74"/>
    </row>
    <row r="26" spans="1:17" ht="27.95" customHeight="1" x14ac:dyDescent="0.15">
      <c r="A26" s="77"/>
      <c r="B26" s="67"/>
      <c r="C26" s="42" t="s">
        <v>30</v>
      </c>
      <c r="D26" s="66" t="s">
        <v>16</v>
      </c>
      <c r="E26" s="43"/>
      <c r="F26" s="61"/>
      <c r="G26" s="86">
        <f>G27+G28+G29+G30+G31+G32</f>
        <v>3494675</v>
      </c>
      <c r="H26" s="86">
        <f>H27+H28+H29+H30+H31+H32</f>
        <v>3486982</v>
      </c>
      <c r="I26" s="86">
        <f>I27+I28+I29+I30+I31+I32</f>
        <v>3486982</v>
      </c>
      <c r="J26" s="87">
        <f t="shared" si="6"/>
        <v>-7693</v>
      </c>
      <c r="K26" s="113">
        <f t="shared" si="7"/>
        <v>-2.2013491955618189E-3</v>
      </c>
      <c r="L26" s="97">
        <f t="shared" si="8"/>
        <v>0</v>
      </c>
      <c r="M26" s="117">
        <f t="shared" si="9"/>
        <v>0</v>
      </c>
      <c r="N26" s="99">
        <f>N27+N28+N29+N30+N31+N32</f>
        <v>3663539</v>
      </c>
      <c r="O26" s="100">
        <f t="shared" si="10"/>
        <v>-176557</v>
      </c>
      <c r="P26" s="119">
        <f t="shared" si="11"/>
        <v>-4.8193017735037078E-2</v>
      </c>
      <c r="Q26" s="74"/>
    </row>
    <row r="27" spans="1:17" ht="27.95" customHeight="1" x14ac:dyDescent="0.15">
      <c r="A27" s="77"/>
      <c r="B27" s="67"/>
      <c r="C27" s="45"/>
      <c r="D27" s="67"/>
      <c r="E27" s="42" t="s">
        <v>30</v>
      </c>
      <c r="F27" s="47" t="s">
        <v>17</v>
      </c>
      <c r="G27" s="86">
        <v>1569113</v>
      </c>
      <c r="H27" s="86">
        <v>1540718</v>
      </c>
      <c r="I27" s="86">
        <v>1540718</v>
      </c>
      <c r="J27" s="87">
        <f t="shared" si="6"/>
        <v>-28395</v>
      </c>
      <c r="K27" s="113">
        <f t="shared" si="7"/>
        <v>-1.8096211044073943E-2</v>
      </c>
      <c r="L27" s="97">
        <f t="shared" si="8"/>
        <v>0</v>
      </c>
      <c r="M27" s="117">
        <f t="shared" si="9"/>
        <v>0</v>
      </c>
      <c r="N27" s="101">
        <v>1641814</v>
      </c>
      <c r="O27" s="100">
        <f t="shared" si="10"/>
        <v>-101096</v>
      </c>
      <c r="P27" s="119">
        <f t="shared" si="11"/>
        <v>-6.1575793603903972E-2</v>
      </c>
      <c r="Q27" s="74" t="s">
        <v>75</v>
      </c>
    </row>
    <row r="28" spans="1:17" ht="27.95" customHeight="1" x14ac:dyDescent="0.15">
      <c r="A28" s="77"/>
      <c r="B28" s="67"/>
      <c r="C28" s="45"/>
      <c r="D28" s="67"/>
      <c r="E28" s="42" t="s">
        <v>31</v>
      </c>
      <c r="F28" s="47" t="s">
        <v>18</v>
      </c>
      <c r="G28" s="86">
        <v>296204</v>
      </c>
      <c r="H28" s="86">
        <v>300773</v>
      </c>
      <c r="I28" s="86">
        <v>300773</v>
      </c>
      <c r="J28" s="87">
        <f t="shared" si="6"/>
        <v>4569</v>
      </c>
      <c r="K28" s="113">
        <f t="shared" si="7"/>
        <v>1.5425179943552417E-2</v>
      </c>
      <c r="L28" s="97">
        <f t="shared" si="8"/>
        <v>0</v>
      </c>
      <c r="M28" s="117">
        <f t="shared" si="9"/>
        <v>0</v>
      </c>
      <c r="N28" s="101">
        <v>371296</v>
      </c>
      <c r="O28" s="100">
        <f t="shared" si="10"/>
        <v>-70523</v>
      </c>
      <c r="P28" s="119">
        <f t="shared" si="11"/>
        <v>-0.18993740842885459</v>
      </c>
      <c r="Q28" s="74" t="s">
        <v>76</v>
      </c>
    </row>
    <row r="29" spans="1:17" ht="27.95" customHeight="1" x14ac:dyDescent="0.15">
      <c r="A29" s="77"/>
      <c r="B29" s="67"/>
      <c r="C29" s="45"/>
      <c r="D29" s="67"/>
      <c r="E29" s="42" t="s">
        <v>32</v>
      </c>
      <c r="F29" s="47" t="s">
        <v>19</v>
      </c>
      <c r="G29" s="86">
        <v>58554</v>
      </c>
      <c r="H29" s="86">
        <v>27546</v>
      </c>
      <c r="I29" s="86">
        <v>27546</v>
      </c>
      <c r="J29" s="87">
        <f t="shared" si="6"/>
        <v>-31008</v>
      </c>
      <c r="K29" s="113">
        <f t="shared" si="7"/>
        <v>-0.529562455169587</v>
      </c>
      <c r="L29" s="97">
        <f t="shared" si="8"/>
        <v>0</v>
      </c>
      <c r="M29" s="117">
        <f t="shared" si="9"/>
        <v>0</v>
      </c>
      <c r="N29" s="101">
        <v>55095</v>
      </c>
      <c r="O29" s="100">
        <f t="shared" si="10"/>
        <v>-27549</v>
      </c>
      <c r="P29" s="119">
        <f t="shared" si="11"/>
        <v>-0.50002722570106184</v>
      </c>
      <c r="Q29" s="74" t="s">
        <v>77</v>
      </c>
    </row>
    <row r="30" spans="1:17" ht="27.95" customHeight="1" x14ac:dyDescent="0.15">
      <c r="A30" s="77"/>
      <c r="B30" s="67"/>
      <c r="C30" s="45"/>
      <c r="D30" s="67"/>
      <c r="E30" s="42" t="s">
        <v>44</v>
      </c>
      <c r="F30" s="47" t="s">
        <v>20</v>
      </c>
      <c r="G30" s="86">
        <v>279181</v>
      </c>
      <c r="H30" s="86">
        <v>277806</v>
      </c>
      <c r="I30" s="86">
        <v>277806</v>
      </c>
      <c r="J30" s="87">
        <f t="shared" si="6"/>
        <v>-1375</v>
      </c>
      <c r="K30" s="113">
        <f t="shared" si="7"/>
        <v>-4.9251202624820455E-3</v>
      </c>
      <c r="L30" s="97">
        <f t="shared" si="8"/>
        <v>0</v>
      </c>
      <c r="M30" s="117">
        <f t="shared" si="9"/>
        <v>0</v>
      </c>
      <c r="N30" s="101">
        <v>250228</v>
      </c>
      <c r="O30" s="100">
        <f t="shared" si="10"/>
        <v>27578</v>
      </c>
      <c r="P30" s="119">
        <f t="shared" si="11"/>
        <v>0.11021148712374315</v>
      </c>
      <c r="Q30" s="74" t="s">
        <v>78</v>
      </c>
    </row>
    <row r="31" spans="1:17" ht="27.95" customHeight="1" x14ac:dyDescent="0.15">
      <c r="A31" s="77"/>
      <c r="B31" s="67"/>
      <c r="C31" s="45"/>
      <c r="D31" s="67"/>
      <c r="E31" s="42" t="s">
        <v>45</v>
      </c>
      <c r="F31" s="47" t="s">
        <v>22</v>
      </c>
      <c r="G31" s="86">
        <v>1291622</v>
      </c>
      <c r="H31" s="86">
        <v>1293870</v>
      </c>
      <c r="I31" s="86">
        <v>1293870</v>
      </c>
      <c r="J31" s="87">
        <f t="shared" si="6"/>
        <v>2248</v>
      </c>
      <c r="K31" s="113">
        <f t="shared" si="7"/>
        <v>1.7404472825640939E-3</v>
      </c>
      <c r="L31" s="97">
        <f t="shared" si="8"/>
        <v>0</v>
      </c>
      <c r="M31" s="117">
        <f t="shared" si="9"/>
        <v>0</v>
      </c>
      <c r="N31" s="101">
        <v>1296428</v>
      </c>
      <c r="O31" s="100">
        <f t="shared" si="10"/>
        <v>-2558</v>
      </c>
      <c r="P31" s="119">
        <f t="shared" si="11"/>
        <v>-1.9731138173504428E-3</v>
      </c>
      <c r="Q31" s="74" t="s">
        <v>79</v>
      </c>
    </row>
    <row r="32" spans="1:17" ht="27.95" customHeight="1" x14ac:dyDescent="0.15">
      <c r="A32" s="77"/>
      <c r="B32" s="67"/>
      <c r="C32" s="45"/>
      <c r="D32" s="67"/>
      <c r="E32" s="42" t="s">
        <v>46</v>
      </c>
      <c r="F32" s="47" t="s">
        <v>23</v>
      </c>
      <c r="G32" s="86">
        <v>1</v>
      </c>
      <c r="H32" s="86">
        <v>46269</v>
      </c>
      <c r="I32" s="86">
        <v>46269</v>
      </c>
      <c r="J32" s="87">
        <f t="shared" si="6"/>
        <v>46268</v>
      </c>
      <c r="K32" s="113">
        <f t="shared" si="7"/>
        <v>46268</v>
      </c>
      <c r="L32" s="97">
        <f t="shared" si="8"/>
        <v>0</v>
      </c>
      <c r="M32" s="117">
        <f t="shared" si="9"/>
        <v>0</v>
      </c>
      <c r="N32" s="101">
        <v>48678</v>
      </c>
      <c r="O32" s="100">
        <f t="shared" si="10"/>
        <v>-2409</v>
      </c>
      <c r="P32" s="119">
        <f t="shared" si="11"/>
        <v>-4.9488475286577099E-2</v>
      </c>
      <c r="Q32" s="74" t="s">
        <v>79</v>
      </c>
    </row>
    <row r="33" spans="1:17" ht="27.95" customHeight="1" x14ac:dyDescent="0.15">
      <c r="A33" s="77"/>
      <c r="B33" s="67"/>
      <c r="C33" s="42" t="s">
        <v>31</v>
      </c>
      <c r="D33" s="66" t="s">
        <v>24</v>
      </c>
      <c r="E33" s="43"/>
      <c r="F33" s="61"/>
      <c r="G33" s="86">
        <f>G34+G35+G36</f>
        <v>71362</v>
      </c>
      <c r="H33" s="86">
        <f>H34+H35+H36</f>
        <v>82247</v>
      </c>
      <c r="I33" s="86">
        <f>I34+I35+I36</f>
        <v>82247</v>
      </c>
      <c r="J33" s="87">
        <f t="shared" si="6"/>
        <v>10885</v>
      </c>
      <c r="K33" s="113">
        <f t="shared" si="7"/>
        <v>0.15253215997309491</v>
      </c>
      <c r="L33" s="97">
        <f t="shared" si="8"/>
        <v>0</v>
      </c>
      <c r="M33" s="117">
        <f t="shared" si="9"/>
        <v>0</v>
      </c>
      <c r="N33" s="99">
        <f>N34+N35+N36</f>
        <v>52619</v>
      </c>
      <c r="O33" s="100">
        <f t="shared" si="10"/>
        <v>29628</v>
      </c>
      <c r="P33" s="119">
        <f t="shared" si="11"/>
        <v>0.56306657291092577</v>
      </c>
      <c r="Q33" s="74"/>
    </row>
    <row r="34" spans="1:17" ht="27.95" customHeight="1" x14ac:dyDescent="0.15">
      <c r="A34" s="77"/>
      <c r="B34" s="67"/>
      <c r="C34" s="45"/>
      <c r="D34" s="67"/>
      <c r="E34" s="42" t="s">
        <v>30</v>
      </c>
      <c r="F34" s="47" t="s">
        <v>25</v>
      </c>
      <c r="G34" s="86">
        <v>38454</v>
      </c>
      <c r="H34" s="86">
        <v>38454</v>
      </c>
      <c r="I34" s="86">
        <v>38454</v>
      </c>
      <c r="J34" s="87">
        <f t="shared" si="6"/>
        <v>0</v>
      </c>
      <c r="K34" s="113">
        <f t="shared" si="7"/>
        <v>0</v>
      </c>
      <c r="L34" s="97">
        <f t="shared" si="8"/>
        <v>0</v>
      </c>
      <c r="M34" s="117">
        <f t="shared" si="9"/>
        <v>0</v>
      </c>
      <c r="N34" s="101">
        <v>45321</v>
      </c>
      <c r="O34" s="100">
        <f t="shared" si="10"/>
        <v>-6867</v>
      </c>
      <c r="P34" s="119">
        <f t="shared" si="11"/>
        <v>-0.15151916330178064</v>
      </c>
      <c r="Q34" s="74" t="s">
        <v>90</v>
      </c>
    </row>
    <row r="35" spans="1:17" ht="27.95" customHeight="1" x14ac:dyDescent="0.15">
      <c r="A35" s="77"/>
      <c r="B35" s="67"/>
      <c r="C35" s="45"/>
      <c r="D35" s="67"/>
      <c r="E35" s="42" t="s">
        <v>31</v>
      </c>
      <c r="F35" s="47" t="s">
        <v>65</v>
      </c>
      <c r="G35" s="86">
        <v>32907</v>
      </c>
      <c r="H35" s="86">
        <v>43792</v>
      </c>
      <c r="I35" s="86">
        <v>43792</v>
      </c>
      <c r="J35" s="87">
        <f t="shared" si="6"/>
        <v>10885</v>
      </c>
      <c r="K35" s="113">
        <f t="shared" si="7"/>
        <v>0.33078068496064666</v>
      </c>
      <c r="L35" s="97">
        <f t="shared" si="8"/>
        <v>0</v>
      </c>
      <c r="M35" s="117">
        <f t="shared" si="9"/>
        <v>0</v>
      </c>
      <c r="N35" s="101">
        <v>7297</v>
      </c>
      <c r="O35" s="100">
        <f t="shared" si="10"/>
        <v>36495</v>
      </c>
      <c r="P35" s="119">
        <f t="shared" si="11"/>
        <v>5.0013704262025493</v>
      </c>
      <c r="Q35" s="74" t="s">
        <v>89</v>
      </c>
    </row>
    <row r="36" spans="1:17" ht="27.95" customHeight="1" x14ac:dyDescent="0.15">
      <c r="A36" s="77"/>
      <c r="B36" s="67"/>
      <c r="C36" s="45"/>
      <c r="D36" s="67"/>
      <c r="E36" s="42" t="s">
        <v>32</v>
      </c>
      <c r="F36" s="47" t="s">
        <v>49</v>
      </c>
      <c r="G36" s="86">
        <v>1</v>
      </c>
      <c r="H36" s="86">
        <v>1</v>
      </c>
      <c r="I36" s="86">
        <v>1</v>
      </c>
      <c r="J36" s="87">
        <f t="shared" si="6"/>
        <v>0</v>
      </c>
      <c r="K36" s="113">
        <f t="shared" si="7"/>
        <v>0</v>
      </c>
      <c r="L36" s="97">
        <f t="shared" si="8"/>
        <v>0</v>
      </c>
      <c r="M36" s="117">
        <f t="shared" si="9"/>
        <v>0</v>
      </c>
      <c r="N36" s="101">
        <v>1</v>
      </c>
      <c r="O36" s="100">
        <f t="shared" si="10"/>
        <v>0</v>
      </c>
      <c r="P36" s="119">
        <f t="shared" si="11"/>
        <v>0</v>
      </c>
      <c r="Q36" s="74"/>
    </row>
    <row r="37" spans="1:17" ht="27.95" customHeight="1" x14ac:dyDescent="0.15">
      <c r="A37" s="77"/>
      <c r="B37" s="67"/>
      <c r="C37" s="42" t="s">
        <v>32</v>
      </c>
      <c r="D37" s="66" t="s">
        <v>26</v>
      </c>
      <c r="E37" s="43"/>
      <c r="F37" s="61"/>
      <c r="G37" s="86">
        <f>SUM(G38:G39)</f>
        <v>1001</v>
      </c>
      <c r="H37" s="86">
        <f>SUM(H38:H39)</f>
        <v>1001</v>
      </c>
      <c r="I37" s="86">
        <f>SUM(I38:I39)</f>
        <v>1001</v>
      </c>
      <c r="J37" s="87">
        <f t="shared" si="6"/>
        <v>0</v>
      </c>
      <c r="K37" s="113">
        <f t="shared" si="7"/>
        <v>0</v>
      </c>
      <c r="L37" s="97">
        <f t="shared" si="8"/>
        <v>0</v>
      </c>
      <c r="M37" s="117">
        <f t="shared" si="9"/>
        <v>0</v>
      </c>
      <c r="N37" s="99">
        <f>SUM(N38:N39)</f>
        <v>1001</v>
      </c>
      <c r="O37" s="100">
        <f t="shared" si="10"/>
        <v>0</v>
      </c>
      <c r="P37" s="119">
        <f t="shared" si="11"/>
        <v>0</v>
      </c>
      <c r="Q37" s="74"/>
    </row>
    <row r="38" spans="1:17" ht="27.95" customHeight="1" x14ac:dyDescent="0.15">
      <c r="A38" s="77"/>
      <c r="B38" s="67"/>
      <c r="C38" s="45"/>
      <c r="D38" s="67"/>
      <c r="E38" s="43" t="s">
        <v>30</v>
      </c>
      <c r="F38" s="48" t="s">
        <v>50</v>
      </c>
      <c r="G38" s="86">
        <v>1</v>
      </c>
      <c r="H38" s="86">
        <v>1</v>
      </c>
      <c r="I38" s="86">
        <v>1</v>
      </c>
      <c r="J38" s="87">
        <f t="shared" si="6"/>
        <v>0</v>
      </c>
      <c r="K38" s="113">
        <f t="shared" si="7"/>
        <v>0</v>
      </c>
      <c r="L38" s="97">
        <f t="shared" si="8"/>
        <v>0</v>
      </c>
      <c r="M38" s="117">
        <f t="shared" si="9"/>
        <v>0</v>
      </c>
      <c r="N38" s="101">
        <v>1</v>
      </c>
      <c r="O38" s="100">
        <f t="shared" si="10"/>
        <v>0</v>
      </c>
      <c r="P38" s="119">
        <f t="shared" si="11"/>
        <v>0</v>
      </c>
      <c r="Q38" s="74"/>
    </row>
    <row r="39" spans="1:17" ht="27.95" customHeight="1" x14ac:dyDescent="0.15">
      <c r="A39" s="77"/>
      <c r="B39" s="67"/>
      <c r="C39" s="45"/>
      <c r="D39" s="67"/>
      <c r="E39" s="43" t="s">
        <v>31</v>
      </c>
      <c r="F39" s="48" t="s">
        <v>27</v>
      </c>
      <c r="G39" s="86">
        <v>1000</v>
      </c>
      <c r="H39" s="86">
        <v>1000</v>
      </c>
      <c r="I39" s="86">
        <v>1000</v>
      </c>
      <c r="J39" s="87">
        <f t="shared" si="6"/>
        <v>0</v>
      </c>
      <c r="K39" s="113">
        <f t="shared" si="7"/>
        <v>0</v>
      </c>
      <c r="L39" s="97">
        <f t="shared" si="8"/>
        <v>0</v>
      </c>
      <c r="M39" s="117">
        <f t="shared" si="9"/>
        <v>0</v>
      </c>
      <c r="N39" s="101">
        <v>1000</v>
      </c>
      <c r="O39" s="100">
        <f t="shared" si="10"/>
        <v>0</v>
      </c>
      <c r="P39" s="119">
        <f t="shared" si="11"/>
        <v>0</v>
      </c>
      <c r="Q39" s="74" t="s">
        <v>80</v>
      </c>
    </row>
    <row r="40" spans="1:17" ht="27.95" customHeight="1" x14ac:dyDescent="0.15">
      <c r="A40" s="128"/>
      <c r="B40" s="70"/>
      <c r="C40" s="50" t="s">
        <v>44</v>
      </c>
      <c r="D40" s="69" t="s">
        <v>33</v>
      </c>
      <c r="E40" s="51"/>
      <c r="F40" s="62"/>
      <c r="G40" s="86">
        <f>G41</f>
        <v>30000</v>
      </c>
      <c r="H40" s="86">
        <f>H41</f>
        <v>30000</v>
      </c>
      <c r="I40" s="86">
        <f>I41</f>
        <v>30000</v>
      </c>
      <c r="J40" s="87">
        <f t="shared" si="6"/>
        <v>0</v>
      </c>
      <c r="K40" s="113">
        <f t="shared" si="7"/>
        <v>0</v>
      </c>
      <c r="L40" s="97">
        <f t="shared" si="8"/>
        <v>0</v>
      </c>
      <c r="M40" s="117">
        <f t="shared" si="9"/>
        <v>0</v>
      </c>
      <c r="N40" s="101">
        <f>N41</f>
        <v>30000</v>
      </c>
      <c r="O40" s="100">
        <f t="shared" si="10"/>
        <v>0</v>
      </c>
      <c r="P40" s="119">
        <f t="shared" si="11"/>
        <v>0</v>
      </c>
      <c r="Q40" s="74"/>
    </row>
    <row r="41" spans="1:17" ht="27.95" customHeight="1" thickBot="1" x14ac:dyDescent="0.2">
      <c r="A41" s="129"/>
      <c r="B41" s="130"/>
      <c r="C41" s="131"/>
      <c r="D41" s="130"/>
      <c r="E41" s="80" t="s">
        <v>30</v>
      </c>
      <c r="F41" s="132" t="s">
        <v>33</v>
      </c>
      <c r="G41" s="89">
        <v>30000</v>
      </c>
      <c r="H41" s="89">
        <v>30000</v>
      </c>
      <c r="I41" s="89">
        <v>30000</v>
      </c>
      <c r="J41" s="90">
        <f t="shared" si="6"/>
        <v>0</v>
      </c>
      <c r="K41" s="133">
        <f t="shared" si="7"/>
        <v>0</v>
      </c>
      <c r="L41" s="98">
        <f t="shared" si="8"/>
        <v>0</v>
      </c>
      <c r="M41" s="118">
        <f t="shared" si="9"/>
        <v>0</v>
      </c>
      <c r="N41" s="102">
        <v>30000</v>
      </c>
      <c r="O41" s="103">
        <f t="shared" si="10"/>
        <v>0</v>
      </c>
      <c r="P41" s="120">
        <f t="shared" si="11"/>
        <v>0</v>
      </c>
      <c r="Q41" s="127" t="s">
        <v>91</v>
      </c>
    </row>
    <row r="42" spans="1:17" ht="12" x14ac:dyDescent="0.15">
      <c r="A42" s="52"/>
      <c r="B42" s="70"/>
      <c r="C42" s="52"/>
      <c r="D42" s="70"/>
      <c r="E42" s="49"/>
      <c r="F42" s="60"/>
      <c r="G42" s="91"/>
      <c r="H42" s="91"/>
      <c r="I42" s="91"/>
      <c r="J42" s="94"/>
      <c r="K42" s="114"/>
      <c r="L42" s="94"/>
      <c r="M42" s="114"/>
      <c r="N42" s="105"/>
      <c r="O42" s="105"/>
      <c r="P42" s="121"/>
      <c r="Q42" s="126"/>
    </row>
    <row r="43" spans="1:17" s="44" customFormat="1" ht="12" customHeight="1" x14ac:dyDescent="0.15">
      <c r="A43" s="165"/>
      <c r="B43" s="165"/>
      <c r="C43" s="165"/>
      <c r="D43" s="165"/>
      <c r="E43" s="165"/>
      <c r="F43" s="165"/>
      <c r="G43" s="165"/>
      <c r="H43" s="165"/>
      <c r="I43" s="165"/>
      <c r="J43" s="165"/>
      <c r="K43" s="165"/>
      <c r="L43" s="165"/>
      <c r="M43" s="165"/>
      <c r="N43" s="165"/>
      <c r="O43" s="165"/>
      <c r="P43" s="165"/>
      <c r="Q43" s="165"/>
    </row>
    <row r="44" spans="1:17" ht="12" x14ac:dyDescent="0.15">
      <c r="A44" s="175" t="s">
        <v>43</v>
      </c>
      <c r="B44" s="176"/>
      <c r="C44" s="176"/>
      <c r="D44" s="176"/>
      <c r="E44" s="176"/>
      <c r="F44" s="176"/>
      <c r="G44" s="176"/>
      <c r="H44" s="176"/>
      <c r="I44" s="176"/>
      <c r="J44" s="176"/>
      <c r="K44" s="176"/>
      <c r="L44" s="176"/>
      <c r="M44" s="176"/>
      <c r="N44" s="176"/>
      <c r="O44" s="176"/>
      <c r="P44" s="176"/>
      <c r="Q44" s="176"/>
    </row>
    <row r="45" spans="1:17" ht="12.75" thickBot="1" x14ac:dyDescent="0.2">
      <c r="B45" s="63" t="s">
        <v>29</v>
      </c>
      <c r="Q45" s="125" t="s">
        <v>47</v>
      </c>
    </row>
    <row r="46" spans="1:17" s="41" customFormat="1" ht="20.100000000000001" customHeight="1" x14ac:dyDescent="0.15">
      <c r="A46" s="168" t="s">
        <v>1</v>
      </c>
      <c r="B46" s="169"/>
      <c r="C46" s="172" t="s">
        <v>2</v>
      </c>
      <c r="D46" s="169"/>
      <c r="E46" s="172" t="s">
        <v>3</v>
      </c>
      <c r="F46" s="169"/>
      <c r="G46" s="166" t="s">
        <v>99</v>
      </c>
      <c r="H46" s="166" t="s">
        <v>105</v>
      </c>
      <c r="I46" s="166" t="s">
        <v>100</v>
      </c>
      <c r="J46" s="148" t="s">
        <v>101</v>
      </c>
      <c r="K46" s="149"/>
      <c r="L46" s="152" t="s">
        <v>102</v>
      </c>
      <c r="M46" s="153"/>
      <c r="N46" s="163" t="s">
        <v>103</v>
      </c>
      <c r="O46" s="156" t="s">
        <v>104</v>
      </c>
      <c r="P46" s="157"/>
      <c r="Q46" s="177" t="s">
        <v>4</v>
      </c>
    </row>
    <row r="47" spans="1:17" s="41" customFormat="1" ht="20.100000000000001" customHeight="1" x14ac:dyDescent="0.15">
      <c r="A47" s="170"/>
      <c r="B47" s="171"/>
      <c r="C47" s="173"/>
      <c r="D47" s="171"/>
      <c r="E47" s="173"/>
      <c r="F47" s="171"/>
      <c r="G47" s="167"/>
      <c r="H47" s="167"/>
      <c r="I47" s="167"/>
      <c r="J47" s="85"/>
      <c r="K47" s="108" t="s">
        <v>68</v>
      </c>
      <c r="L47" s="85"/>
      <c r="M47" s="116" t="s">
        <v>68</v>
      </c>
      <c r="N47" s="164"/>
      <c r="O47" s="85"/>
      <c r="P47" s="116" t="s">
        <v>68</v>
      </c>
      <c r="Q47" s="178"/>
    </row>
    <row r="48" spans="1:17" ht="27.95" customHeight="1" x14ac:dyDescent="0.15">
      <c r="A48" s="76" t="s">
        <v>30</v>
      </c>
      <c r="B48" s="47" t="s">
        <v>34</v>
      </c>
      <c r="C48" s="43"/>
      <c r="D48" s="61"/>
      <c r="E48" s="43"/>
      <c r="F48" s="61"/>
      <c r="G48" s="134">
        <f>G49+G52</f>
        <v>14241</v>
      </c>
      <c r="H48" s="134">
        <f>H49+H52</f>
        <v>11691</v>
      </c>
      <c r="I48" s="134">
        <f>I49+I52</f>
        <v>11691</v>
      </c>
      <c r="J48" s="97">
        <f t="shared" ref="J48:J53" si="12">I48-G48</f>
        <v>-2550</v>
      </c>
      <c r="K48" s="109">
        <f>J48/G48</f>
        <v>-0.17906045923741309</v>
      </c>
      <c r="L48" s="97">
        <f t="shared" ref="L48:L53" si="13">I48-H48</f>
        <v>0</v>
      </c>
      <c r="M48" s="117">
        <f>L48/H48</f>
        <v>0</v>
      </c>
      <c r="N48" s="99">
        <f>N49+N52</f>
        <v>36547</v>
      </c>
      <c r="O48" s="100">
        <f t="shared" ref="O48:O53" si="14">I48-N48</f>
        <v>-24856</v>
      </c>
      <c r="P48" s="119">
        <f>O48/N48</f>
        <v>-0.68011054258899495</v>
      </c>
      <c r="Q48" s="74"/>
    </row>
    <row r="49" spans="1:17" ht="27.95" customHeight="1" x14ac:dyDescent="0.15">
      <c r="A49" s="77"/>
      <c r="B49" s="67"/>
      <c r="C49" s="42" t="s">
        <v>86</v>
      </c>
      <c r="D49" s="66" t="s">
        <v>21</v>
      </c>
      <c r="E49" s="43"/>
      <c r="F49" s="61"/>
      <c r="G49" s="134">
        <f>G50+G51</f>
        <v>14240</v>
      </c>
      <c r="H49" s="134">
        <f>H50+H51</f>
        <v>11690</v>
      </c>
      <c r="I49" s="134">
        <f>I50+I51</f>
        <v>11690</v>
      </c>
      <c r="J49" s="97">
        <f t="shared" si="12"/>
        <v>-2550</v>
      </c>
      <c r="K49" s="109">
        <f>J49/G49</f>
        <v>-0.17907303370786518</v>
      </c>
      <c r="L49" s="97">
        <f t="shared" si="13"/>
        <v>0</v>
      </c>
      <c r="M49" s="117">
        <f>L49/H49</f>
        <v>0</v>
      </c>
      <c r="N49" s="99">
        <f>N50+N51</f>
        <v>36546</v>
      </c>
      <c r="O49" s="100">
        <f t="shared" si="14"/>
        <v>-24856</v>
      </c>
      <c r="P49" s="119">
        <f>O49/N49</f>
        <v>-0.68012915230120941</v>
      </c>
      <c r="Q49" s="74"/>
    </row>
    <row r="50" spans="1:17" ht="27.95" customHeight="1" x14ac:dyDescent="0.15">
      <c r="A50" s="77"/>
      <c r="B50" s="67"/>
      <c r="C50" s="45"/>
      <c r="D50" s="67"/>
      <c r="E50" s="42" t="s">
        <v>30</v>
      </c>
      <c r="F50" s="47" t="s">
        <v>35</v>
      </c>
      <c r="G50" s="134">
        <v>14240</v>
      </c>
      <c r="H50" s="134">
        <v>11690</v>
      </c>
      <c r="I50" s="134">
        <v>11690</v>
      </c>
      <c r="J50" s="97">
        <f t="shared" si="12"/>
        <v>-2550</v>
      </c>
      <c r="K50" s="109">
        <f>J50/G50</f>
        <v>-0.17907303370786518</v>
      </c>
      <c r="L50" s="97">
        <f t="shared" si="13"/>
        <v>0</v>
      </c>
      <c r="M50" s="117">
        <f>L50/H50</f>
        <v>0</v>
      </c>
      <c r="N50" s="101">
        <v>20964</v>
      </c>
      <c r="O50" s="100">
        <f t="shared" si="14"/>
        <v>-9274</v>
      </c>
      <c r="P50" s="119">
        <f>O50/N50</f>
        <v>-0.44237740889143295</v>
      </c>
      <c r="Q50" s="74" t="s">
        <v>81</v>
      </c>
    </row>
    <row r="51" spans="1:17" ht="27.95" customHeight="1" x14ac:dyDescent="0.15">
      <c r="A51" s="77"/>
      <c r="B51" s="67"/>
      <c r="C51" s="45"/>
      <c r="D51" s="67"/>
      <c r="E51" s="42" t="s">
        <v>31</v>
      </c>
      <c r="F51" s="47" t="s">
        <v>51</v>
      </c>
      <c r="G51" s="134">
        <v>0</v>
      </c>
      <c r="H51" s="134">
        <v>0</v>
      </c>
      <c r="I51" s="134">
        <v>0</v>
      </c>
      <c r="J51" s="97">
        <f t="shared" si="12"/>
        <v>0</v>
      </c>
      <c r="K51" s="135" t="s">
        <v>85</v>
      </c>
      <c r="L51" s="97">
        <f t="shared" si="13"/>
        <v>0</v>
      </c>
      <c r="M51" s="137" t="s">
        <v>84</v>
      </c>
      <c r="N51" s="101">
        <v>15582</v>
      </c>
      <c r="O51" s="100">
        <f t="shared" si="14"/>
        <v>-15582</v>
      </c>
      <c r="P51" s="136" t="s">
        <v>85</v>
      </c>
      <c r="Q51" s="73" t="s">
        <v>88</v>
      </c>
    </row>
    <row r="52" spans="1:17" ht="27.95" customHeight="1" x14ac:dyDescent="0.15">
      <c r="A52" s="77"/>
      <c r="B52" s="67"/>
      <c r="C52" s="42" t="s">
        <v>31</v>
      </c>
      <c r="D52" s="47" t="s">
        <v>36</v>
      </c>
      <c r="E52" s="43"/>
      <c r="F52" s="61"/>
      <c r="G52" s="134">
        <f>G53</f>
        <v>1</v>
      </c>
      <c r="H52" s="134">
        <f>H53</f>
        <v>1</v>
      </c>
      <c r="I52" s="134">
        <f>I53</f>
        <v>1</v>
      </c>
      <c r="J52" s="97">
        <f t="shared" si="12"/>
        <v>0</v>
      </c>
      <c r="K52" s="109">
        <f>J52/G52</f>
        <v>0</v>
      </c>
      <c r="L52" s="97">
        <f t="shared" si="13"/>
        <v>0</v>
      </c>
      <c r="M52" s="117">
        <f>L52/H52</f>
        <v>0</v>
      </c>
      <c r="N52" s="101">
        <v>1</v>
      </c>
      <c r="O52" s="100">
        <f t="shared" si="14"/>
        <v>0</v>
      </c>
      <c r="P52" s="119">
        <f>O52/N52</f>
        <v>0</v>
      </c>
      <c r="Q52" s="74"/>
    </row>
    <row r="53" spans="1:17" ht="27.95" customHeight="1" thickBot="1" x14ac:dyDescent="0.2">
      <c r="A53" s="78"/>
      <c r="B53" s="79"/>
      <c r="C53" s="80"/>
      <c r="D53" s="79"/>
      <c r="E53" s="81" t="s">
        <v>30</v>
      </c>
      <c r="F53" s="82" t="s">
        <v>36</v>
      </c>
      <c r="G53" s="138">
        <v>1</v>
      </c>
      <c r="H53" s="138">
        <v>1</v>
      </c>
      <c r="I53" s="138">
        <v>1</v>
      </c>
      <c r="J53" s="98">
        <f t="shared" si="12"/>
        <v>0</v>
      </c>
      <c r="K53" s="110">
        <f>J53/G53</f>
        <v>0</v>
      </c>
      <c r="L53" s="98">
        <f t="shared" si="13"/>
        <v>0</v>
      </c>
      <c r="M53" s="118">
        <f>L53/H53</f>
        <v>0</v>
      </c>
      <c r="N53" s="102">
        <v>1</v>
      </c>
      <c r="O53" s="103">
        <f t="shared" si="14"/>
        <v>0</v>
      </c>
      <c r="P53" s="120">
        <f>O53/N53</f>
        <v>0</v>
      </c>
      <c r="Q53" s="75"/>
    </row>
    <row r="54" spans="1:17" ht="12" customHeight="1" x14ac:dyDescent="0.15"/>
    <row r="55" spans="1:17" ht="12.75" customHeight="1" x14ac:dyDescent="0.15">
      <c r="A55" s="5"/>
      <c r="B55" s="26"/>
      <c r="C55" s="53"/>
      <c r="D55" s="63"/>
      <c r="E55" s="53"/>
      <c r="F55" s="63"/>
      <c r="G55" s="95"/>
      <c r="H55" s="96"/>
      <c r="I55" s="96"/>
      <c r="J55" s="96"/>
      <c r="K55" s="115"/>
      <c r="L55" s="96"/>
      <c r="M55" s="115"/>
      <c r="N55" s="93"/>
      <c r="O55" s="93"/>
    </row>
    <row r="56" spans="1:17" ht="12.75" thickBot="1" x14ac:dyDescent="0.2">
      <c r="B56" s="63" t="s">
        <v>28</v>
      </c>
      <c r="Q56" s="125" t="s">
        <v>47</v>
      </c>
    </row>
    <row r="57" spans="1:17" s="41" customFormat="1" ht="20.100000000000001" customHeight="1" x14ac:dyDescent="0.15">
      <c r="A57" s="168" t="s">
        <v>1</v>
      </c>
      <c r="B57" s="169"/>
      <c r="C57" s="172" t="s">
        <v>2</v>
      </c>
      <c r="D57" s="169"/>
      <c r="E57" s="172" t="s">
        <v>3</v>
      </c>
      <c r="F57" s="169"/>
      <c r="G57" s="166" t="s">
        <v>99</v>
      </c>
      <c r="H57" s="166" t="s">
        <v>105</v>
      </c>
      <c r="I57" s="166" t="s">
        <v>100</v>
      </c>
      <c r="J57" s="148" t="s">
        <v>101</v>
      </c>
      <c r="K57" s="149"/>
      <c r="L57" s="152" t="s">
        <v>102</v>
      </c>
      <c r="M57" s="153"/>
      <c r="N57" s="163" t="s">
        <v>103</v>
      </c>
      <c r="O57" s="156" t="s">
        <v>104</v>
      </c>
      <c r="P57" s="157"/>
      <c r="Q57" s="177" t="s">
        <v>4</v>
      </c>
    </row>
    <row r="58" spans="1:17" s="41" customFormat="1" ht="20.100000000000001" customHeight="1" x14ac:dyDescent="0.15">
      <c r="A58" s="170"/>
      <c r="B58" s="171"/>
      <c r="C58" s="173"/>
      <c r="D58" s="171"/>
      <c r="E58" s="173"/>
      <c r="F58" s="171"/>
      <c r="G58" s="167"/>
      <c r="H58" s="167"/>
      <c r="I58" s="167"/>
      <c r="J58" s="85"/>
      <c r="K58" s="108" t="s">
        <v>68</v>
      </c>
      <c r="L58" s="85"/>
      <c r="M58" s="116" t="s">
        <v>68</v>
      </c>
      <c r="N58" s="164"/>
      <c r="O58" s="85"/>
      <c r="P58" s="116" t="s">
        <v>68</v>
      </c>
      <c r="Q58" s="178"/>
    </row>
    <row r="59" spans="1:17" ht="27.95" customHeight="1" x14ac:dyDescent="0.15">
      <c r="A59" s="140" t="s">
        <v>0</v>
      </c>
      <c r="B59" s="65" t="s">
        <v>37</v>
      </c>
      <c r="C59" s="57"/>
      <c r="D59" s="64"/>
      <c r="E59" s="57"/>
      <c r="F59" s="64"/>
      <c r="G59" s="134">
        <f>G60+G63</f>
        <v>1801662</v>
      </c>
      <c r="H59" s="134">
        <f>H60+H63</f>
        <v>1689817</v>
      </c>
      <c r="I59" s="134">
        <f>I60+I63</f>
        <v>1689817</v>
      </c>
      <c r="J59" s="139">
        <f t="shared" ref="J59:J64" si="15">I59-G59</f>
        <v>-111845</v>
      </c>
      <c r="K59" s="109">
        <f t="shared" ref="K59:K64" si="16">J59/G59</f>
        <v>-6.2078791693447495E-2</v>
      </c>
      <c r="L59" s="97">
        <f t="shared" ref="L59:L64" si="17">I59-H59</f>
        <v>0</v>
      </c>
      <c r="M59" s="117">
        <f t="shared" ref="M59:M64" si="18">L59/H59</f>
        <v>0</v>
      </c>
      <c r="N59" s="99">
        <f>N60+N63</f>
        <v>1889946</v>
      </c>
      <c r="O59" s="100">
        <f t="shared" ref="O59:O64" si="19">I59-N59</f>
        <v>-200129</v>
      </c>
      <c r="P59" s="119">
        <f t="shared" ref="P59:P64" si="20">O59/N59</f>
        <v>-0.10589138525650997</v>
      </c>
      <c r="Q59" s="74"/>
    </row>
    <row r="60" spans="1:17" ht="27.95" customHeight="1" x14ac:dyDescent="0.15">
      <c r="A60" s="141"/>
      <c r="B60" s="72"/>
      <c r="C60" s="56" t="s">
        <v>30</v>
      </c>
      <c r="D60" s="71" t="s">
        <v>38</v>
      </c>
      <c r="E60" s="57"/>
      <c r="F60" s="64"/>
      <c r="G60" s="134">
        <f>SUM(G61:G62)</f>
        <v>1514279</v>
      </c>
      <c r="H60" s="134">
        <f>SUM(H61:H62)</f>
        <v>1402434</v>
      </c>
      <c r="I60" s="134">
        <f>I61+I62</f>
        <v>1402434</v>
      </c>
      <c r="J60" s="139">
        <f t="shared" si="15"/>
        <v>-111845</v>
      </c>
      <c r="K60" s="109">
        <f t="shared" si="16"/>
        <v>-7.3860233153863988E-2</v>
      </c>
      <c r="L60" s="97">
        <f t="shared" si="17"/>
        <v>0</v>
      </c>
      <c r="M60" s="117">
        <f t="shared" si="18"/>
        <v>0</v>
      </c>
      <c r="N60" s="99">
        <f>SUM(N61:N62)</f>
        <v>1584334</v>
      </c>
      <c r="O60" s="100">
        <f t="shared" si="19"/>
        <v>-181900</v>
      </c>
      <c r="P60" s="119">
        <f t="shared" si="20"/>
        <v>-0.11481164956379147</v>
      </c>
      <c r="Q60" s="74"/>
    </row>
    <row r="61" spans="1:17" ht="27.95" customHeight="1" x14ac:dyDescent="0.15">
      <c r="A61" s="141"/>
      <c r="B61" s="72"/>
      <c r="C61" s="58"/>
      <c r="D61" s="72"/>
      <c r="E61" s="56" t="s">
        <v>30</v>
      </c>
      <c r="F61" s="65" t="s">
        <v>39</v>
      </c>
      <c r="G61" s="134">
        <v>41935</v>
      </c>
      <c r="H61" s="134">
        <v>27588</v>
      </c>
      <c r="I61" s="134">
        <v>27588</v>
      </c>
      <c r="J61" s="139">
        <f t="shared" si="15"/>
        <v>-14347</v>
      </c>
      <c r="K61" s="109">
        <f t="shared" si="16"/>
        <v>-0.34212471682365564</v>
      </c>
      <c r="L61" s="97">
        <f t="shared" si="17"/>
        <v>0</v>
      </c>
      <c r="M61" s="117">
        <f t="shared" si="18"/>
        <v>0</v>
      </c>
      <c r="N61" s="101">
        <v>81206</v>
      </c>
      <c r="O61" s="100">
        <f t="shared" si="19"/>
        <v>-53618</v>
      </c>
      <c r="P61" s="119">
        <f t="shared" si="20"/>
        <v>-0.66027140851661204</v>
      </c>
      <c r="Q61" s="74" t="s">
        <v>82</v>
      </c>
    </row>
    <row r="62" spans="1:17" ht="27.95" customHeight="1" x14ac:dyDescent="0.15">
      <c r="A62" s="141"/>
      <c r="B62" s="72"/>
      <c r="C62" s="58"/>
      <c r="D62" s="72"/>
      <c r="E62" s="56" t="s">
        <v>31</v>
      </c>
      <c r="F62" s="65" t="s">
        <v>40</v>
      </c>
      <c r="G62" s="134">
        <v>1472344</v>
      </c>
      <c r="H62" s="134">
        <v>1374846</v>
      </c>
      <c r="I62" s="134">
        <v>1374846</v>
      </c>
      <c r="J62" s="139">
        <f t="shared" si="15"/>
        <v>-97498</v>
      </c>
      <c r="K62" s="109">
        <f t="shared" si="16"/>
        <v>-6.6219579120096933E-2</v>
      </c>
      <c r="L62" s="97">
        <f t="shared" si="17"/>
        <v>0</v>
      </c>
      <c r="M62" s="117">
        <f t="shared" si="18"/>
        <v>0</v>
      </c>
      <c r="N62" s="101">
        <v>1503128</v>
      </c>
      <c r="O62" s="100">
        <f t="shared" si="19"/>
        <v>-128282</v>
      </c>
      <c r="P62" s="119">
        <f t="shared" si="20"/>
        <v>-8.5343363971664421E-2</v>
      </c>
      <c r="Q62" s="74" t="s">
        <v>92</v>
      </c>
    </row>
    <row r="63" spans="1:17" ht="27.95" customHeight="1" x14ac:dyDescent="0.15">
      <c r="A63" s="141"/>
      <c r="B63" s="72"/>
      <c r="C63" s="56" t="s">
        <v>31</v>
      </c>
      <c r="D63" s="65" t="s">
        <v>41</v>
      </c>
      <c r="E63" s="57"/>
      <c r="F63" s="64"/>
      <c r="G63" s="134">
        <f>G64</f>
        <v>287383</v>
      </c>
      <c r="H63" s="134">
        <f>H64</f>
        <v>287383</v>
      </c>
      <c r="I63" s="134">
        <f>I64</f>
        <v>287383</v>
      </c>
      <c r="J63" s="139">
        <f t="shared" si="15"/>
        <v>0</v>
      </c>
      <c r="K63" s="109">
        <f t="shared" si="16"/>
        <v>0</v>
      </c>
      <c r="L63" s="97">
        <f t="shared" si="17"/>
        <v>0</v>
      </c>
      <c r="M63" s="117">
        <f t="shared" si="18"/>
        <v>0</v>
      </c>
      <c r="N63" s="101">
        <f>N64</f>
        <v>305612</v>
      </c>
      <c r="O63" s="100">
        <f t="shared" si="19"/>
        <v>-18229</v>
      </c>
      <c r="P63" s="119">
        <f t="shared" si="20"/>
        <v>-5.9647526929570829E-2</v>
      </c>
      <c r="Q63" s="74"/>
    </row>
    <row r="64" spans="1:17" ht="27.95" customHeight="1" thickBot="1" x14ac:dyDescent="0.2">
      <c r="A64" s="142"/>
      <c r="B64" s="143"/>
      <c r="C64" s="144"/>
      <c r="D64" s="143"/>
      <c r="E64" s="145" t="s">
        <v>30</v>
      </c>
      <c r="F64" s="146" t="s">
        <v>41</v>
      </c>
      <c r="G64" s="138">
        <v>287383</v>
      </c>
      <c r="H64" s="138">
        <v>287383</v>
      </c>
      <c r="I64" s="138">
        <v>287383</v>
      </c>
      <c r="J64" s="147">
        <f t="shared" si="15"/>
        <v>0</v>
      </c>
      <c r="K64" s="110">
        <f t="shared" si="16"/>
        <v>0</v>
      </c>
      <c r="L64" s="98">
        <f t="shared" si="17"/>
        <v>0</v>
      </c>
      <c r="M64" s="118">
        <f t="shared" si="18"/>
        <v>0</v>
      </c>
      <c r="N64" s="102">
        <v>305612</v>
      </c>
      <c r="O64" s="103">
        <f t="shared" si="19"/>
        <v>-18229</v>
      </c>
      <c r="P64" s="120">
        <f t="shared" si="20"/>
        <v>-5.9647526929570829E-2</v>
      </c>
      <c r="Q64" s="75" t="s">
        <v>83</v>
      </c>
    </row>
    <row r="65" spans="1:17" ht="19.5" customHeight="1" x14ac:dyDescent="0.15">
      <c r="A65" s="5" t="s">
        <v>69</v>
      </c>
      <c r="B65" s="26"/>
      <c r="C65" s="53"/>
      <c r="D65" s="63"/>
      <c r="E65" s="53"/>
      <c r="F65" s="63"/>
      <c r="G65" s="95"/>
      <c r="H65" s="96"/>
      <c r="I65" s="96"/>
      <c r="J65" s="96"/>
      <c r="K65" s="115"/>
      <c r="L65" s="96"/>
      <c r="M65" s="115"/>
      <c r="N65" s="93"/>
      <c r="O65" s="93"/>
    </row>
    <row r="66" spans="1:17" ht="19.5" customHeight="1" x14ac:dyDescent="0.15">
      <c r="A66" s="5" t="s">
        <v>94</v>
      </c>
      <c r="B66" s="26"/>
      <c r="C66" s="53"/>
      <c r="D66" s="63"/>
      <c r="E66" s="53"/>
      <c r="F66" s="63"/>
      <c r="G66" s="95"/>
      <c r="H66" s="96"/>
      <c r="I66" s="96"/>
      <c r="J66" s="96"/>
      <c r="K66" s="115"/>
      <c r="L66" s="96"/>
      <c r="M66" s="115"/>
      <c r="N66" s="93"/>
      <c r="O66" s="93"/>
    </row>
    <row r="67" spans="1:17" s="54" customFormat="1" ht="12" x14ac:dyDescent="0.15">
      <c r="A67" s="175"/>
      <c r="B67" s="175"/>
      <c r="C67" s="175"/>
      <c r="D67" s="175"/>
      <c r="E67" s="175"/>
      <c r="F67" s="175"/>
      <c r="G67" s="175"/>
      <c r="H67" s="175"/>
      <c r="I67" s="175"/>
      <c r="J67" s="175"/>
      <c r="K67" s="175"/>
      <c r="L67" s="175"/>
      <c r="M67" s="175"/>
      <c r="N67" s="175"/>
      <c r="O67" s="175"/>
      <c r="P67" s="175"/>
      <c r="Q67" s="175"/>
    </row>
  </sheetData>
  <mergeCells count="49">
    <mergeCell ref="A67:Q67"/>
    <mergeCell ref="A44:Q44"/>
    <mergeCell ref="A5:B6"/>
    <mergeCell ref="C5:D6"/>
    <mergeCell ref="H23:H24"/>
    <mergeCell ref="A23:B24"/>
    <mergeCell ref="C23:D24"/>
    <mergeCell ref="E23:F24"/>
    <mergeCell ref="Q23:Q24"/>
    <mergeCell ref="Q57:Q58"/>
    <mergeCell ref="H57:H58"/>
    <mergeCell ref="H46:H47"/>
    <mergeCell ref="Q46:Q47"/>
    <mergeCell ref="L57:M57"/>
    <mergeCell ref="N57:N58"/>
    <mergeCell ref="O57:P57"/>
    <mergeCell ref="A1:Q1"/>
    <mergeCell ref="A3:Q3"/>
    <mergeCell ref="E5:F6"/>
    <mergeCell ref="G5:G6"/>
    <mergeCell ref="H5:H6"/>
    <mergeCell ref="Q5:Q6"/>
    <mergeCell ref="N5:N6"/>
    <mergeCell ref="L5:M5"/>
    <mergeCell ref="O5:P5"/>
    <mergeCell ref="J5:K5"/>
    <mergeCell ref="I5:I6"/>
    <mergeCell ref="J57:K57"/>
    <mergeCell ref="E46:F47"/>
    <mergeCell ref="G46:G47"/>
    <mergeCell ref="A57:B58"/>
    <mergeCell ref="C57:D58"/>
    <mergeCell ref="E57:F58"/>
    <mergeCell ref="G57:G58"/>
    <mergeCell ref="I57:I58"/>
    <mergeCell ref="O23:P23"/>
    <mergeCell ref="N23:N24"/>
    <mergeCell ref="L46:M46"/>
    <mergeCell ref="O46:P46"/>
    <mergeCell ref="N46:N47"/>
    <mergeCell ref="A43:Q43"/>
    <mergeCell ref="J23:K23"/>
    <mergeCell ref="J46:K46"/>
    <mergeCell ref="G23:G24"/>
    <mergeCell ref="A46:B47"/>
    <mergeCell ref="C46:D47"/>
    <mergeCell ref="I23:I24"/>
    <mergeCell ref="I46:I47"/>
    <mergeCell ref="L23:M23"/>
  </mergeCells>
  <phoneticPr fontId="1"/>
  <dataValidations count="2">
    <dataValidation imeMode="hiragana" allowBlank="1" showInputMessage="1" showErrorMessage="1" sqref="A68:F65537 B45 A43:A46 B4 A3:A5 C4:F5 B22 C22:F23 C65:F66 B56 B49:F54 A49:A57 A22:A23 A59:F64 A7:F21 A25:F42 C45:F46 A48:F48 C55:F57 A65:A67"/>
    <dataValidation imeMode="off" allowBlank="1" showInputMessage="1" showErrorMessage="1" sqref="N59:N60 G22 N37 N25:N26 N33 G25:I39 N48:N49 N63 G59:I64 G48:I53"/>
  </dataValidations>
  <pageMargins left="0.52" right="0.39370078740157483" top="0.59055118110236227" bottom="0" header="0.51181102362204722" footer="0.31496062992125984"/>
  <pageSetup paperSize="9" scale="66" fitToHeight="0" orientation="landscape" r:id="rId1"/>
  <headerFooter alignWithMargins="0"/>
  <rowBreaks count="2" manualBreakCount="2">
    <brk id="21" max="16" man="1"/>
    <brk id="43"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最終査定（款・項別）</vt:lpstr>
      <vt:lpstr>最終査定（３条＋４条）</vt:lpstr>
      <vt:lpstr>'最終査定（３条＋４条）'!Print_Area</vt:lpstr>
      <vt:lpstr>'最終査定（款・項別）'!Print_Area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英明</dc:creator>
  <cp:lastModifiedBy>Setup</cp:lastModifiedBy>
  <cp:lastPrinted>2021-02-02T08:40:35Z</cp:lastPrinted>
  <dcterms:created xsi:type="dcterms:W3CDTF">1997-01-08T22:48:59Z</dcterms:created>
  <dcterms:modified xsi:type="dcterms:W3CDTF">2021-02-05T00:59:02Z</dcterms:modified>
</cp:coreProperties>
</file>