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01.inet-kuki.local\Public\0102財政部\01財政課\00.VOTIRO\92.予算\R3当初予算編成過程\最終\"/>
    </mc:Choice>
  </mc:AlternateContent>
  <bookViews>
    <workbookView xWindow="0" yWindow="0" windowWidth="20490" windowHeight="7530" activeTab="1"/>
  </bookViews>
  <sheets>
    <sheet name="最終査定（款・項別）" sheetId="1" r:id="rId1"/>
    <sheet name="最終査定（３条＋４条）"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5" i="2" l="1"/>
  <c r="K56" i="1" s="1"/>
  <c r="N122" i="2"/>
  <c r="O127" i="2"/>
  <c r="P127" i="2" s="1"/>
  <c r="O125" i="2"/>
  <c r="P125" i="2" s="1"/>
  <c r="O123" i="2"/>
  <c r="P123" i="2" s="1"/>
  <c r="O121" i="2"/>
  <c r="P121" i="2" s="1"/>
  <c r="O120" i="2"/>
  <c r="P120" i="2" s="1"/>
  <c r="O119" i="2"/>
  <c r="P119" i="2" s="1"/>
  <c r="O118" i="2"/>
  <c r="P118" i="2" s="1"/>
  <c r="O117" i="2"/>
  <c r="P117" i="2" s="1"/>
  <c r="O116" i="2"/>
  <c r="P116" i="2" s="1"/>
  <c r="M116" i="2"/>
  <c r="L127" i="2"/>
  <c r="M127" i="2" s="1"/>
  <c r="L125" i="2"/>
  <c r="M125" i="2" s="1"/>
  <c r="L123" i="2"/>
  <c r="M123" i="2" s="1"/>
  <c r="L121" i="2"/>
  <c r="L120" i="2"/>
  <c r="M120" i="2" s="1"/>
  <c r="L119" i="2"/>
  <c r="M119" i="2" s="1"/>
  <c r="L118" i="2"/>
  <c r="M118" i="2" s="1"/>
  <c r="L117" i="2"/>
  <c r="M117" i="2" s="1"/>
  <c r="L116" i="2"/>
  <c r="J127" i="2"/>
  <c r="K127" i="2" s="1"/>
  <c r="J125" i="2"/>
  <c r="K125" i="2" s="1"/>
  <c r="J123" i="2"/>
  <c r="K123" i="2" s="1"/>
  <c r="J121" i="2"/>
  <c r="K121" i="2" s="1"/>
  <c r="J120" i="2"/>
  <c r="K120" i="2" s="1"/>
  <c r="J119" i="2"/>
  <c r="K119" i="2" s="1"/>
  <c r="J118" i="2"/>
  <c r="K118" i="2" s="1"/>
  <c r="J117" i="2"/>
  <c r="K117" i="2" s="1"/>
  <c r="J116" i="2"/>
  <c r="K116" i="2" s="1"/>
  <c r="I126" i="2"/>
  <c r="I124" i="2"/>
  <c r="I122" i="2"/>
  <c r="I115" i="2"/>
  <c r="H115" i="2"/>
  <c r="E56" i="1" s="1"/>
  <c r="H122" i="2"/>
  <c r="H124" i="2"/>
  <c r="H126" i="2"/>
  <c r="G126" i="2"/>
  <c r="G124" i="2"/>
  <c r="G122" i="2"/>
  <c r="J122" i="2" s="1"/>
  <c r="K122" i="2" s="1"/>
  <c r="G115" i="2"/>
  <c r="O122" i="2" l="1"/>
  <c r="P122" i="2" s="1"/>
  <c r="J126" i="2"/>
  <c r="K126" i="2" s="1"/>
  <c r="L126" i="2"/>
  <c r="M126" i="2" s="1"/>
  <c r="L124" i="2"/>
  <c r="M124" i="2" s="1"/>
  <c r="L122" i="2"/>
  <c r="M122" i="2" s="1"/>
  <c r="L115" i="2"/>
  <c r="M115" i="2" s="1"/>
  <c r="O115" i="2"/>
  <c r="P115" i="2" s="1"/>
  <c r="J115" i="2"/>
  <c r="K115" i="2" s="1"/>
  <c r="I114" i="2"/>
  <c r="F56" i="1"/>
  <c r="J124" i="2"/>
  <c r="K124" i="2" s="1"/>
  <c r="G114" i="2"/>
  <c r="D56" i="1"/>
  <c r="H114" i="2"/>
  <c r="G56" i="1" l="1"/>
  <c r="H56" i="1" s="1"/>
  <c r="I56" i="1"/>
  <c r="J56" i="1" s="1"/>
  <c r="L56" i="1"/>
  <c r="M56" i="1" s="1"/>
  <c r="J114" i="2"/>
  <c r="K114" i="2" s="1"/>
  <c r="L114" i="2"/>
  <c r="M114" i="2" s="1"/>
  <c r="L94" i="2"/>
  <c r="M94" i="2" s="1"/>
  <c r="L92" i="2"/>
  <c r="M92" i="2" s="1"/>
  <c r="L90" i="2"/>
  <c r="M90" i="2" s="1"/>
  <c r="L88" i="2"/>
  <c r="M88" i="2" s="1"/>
  <c r="L86" i="2"/>
  <c r="M86" i="2" s="1"/>
  <c r="L84" i="2"/>
  <c r="M84" i="2" s="1"/>
  <c r="J94" i="2"/>
  <c r="K94" i="2" s="1"/>
  <c r="J92" i="2"/>
  <c r="K92" i="2" s="1"/>
  <c r="J90" i="2"/>
  <c r="K90" i="2" s="1"/>
  <c r="J88" i="2"/>
  <c r="K88" i="2" s="1"/>
  <c r="J86" i="2"/>
  <c r="K86" i="2" s="1"/>
  <c r="J84" i="2"/>
  <c r="K84" i="2" s="1"/>
  <c r="I93" i="2"/>
  <c r="I91" i="2"/>
  <c r="I89" i="2"/>
  <c r="L89" i="2" s="1"/>
  <c r="M89" i="2" s="1"/>
  <c r="I87" i="2"/>
  <c r="I85" i="2"/>
  <c r="I83" i="2"/>
  <c r="H93" i="2"/>
  <c r="H91" i="2"/>
  <c r="H89" i="2"/>
  <c r="H87" i="2"/>
  <c r="H85" i="2"/>
  <c r="H83" i="2"/>
  <c r="G93" i="2"/>
  <c r="G91" i="2"/>
  <c r="G89" i="2"/>
  <c r="J89" i="2" s="1"/>
  <c r="K89" i="2" s="1"/>
  <c r="G87" i="2"/>
  <c r="G85" i="2"/>
  <c r="G83" i="2"/>
  <c r="I82" i="2"/>
  <c r="L83" i="2" l="1"/>
  <c r="M83" i="2" s="1"/>
  <c r="L91" i="2"/>
  <c r="M91" i="2" s="1"/>
  <c r="G82" i="2"/>
  <c r="J82" i="2" s="1"/>
  <c r="K82" i="2" s="1"/>
  <c r="J85" i="2"/>
  <c r="K85" i="2" s="1"/>
  <c r="J93" i="2"/>
  <c r="K93" i="2" s="1"/>
  <c r="H82" i="2"/>
  <c r="L82" i="2" s="1"/>
  <c r="M82" i="2" s="1"/>
  <c r="L87" i="2"/>
  <c r="M87" i="2" s="1"/>
  <c r="J83" i="2"/>
  <c r="K83" i="2" s="1"/>
  <c r="J87" i="2"/>
  <c r="K87" i="2" s="1"/>
  <c r="J91" i="2"/>
  <c r="K91" i="2" s="1"/>
  <c r="L85" i="2"/>
  <c r="M85" i="2" s="1"/>
  <c r="L93" i="2"/>
  <c r="M93" i="2" s="1"/>
  <c r="G70" i="2" l="1"/>
  <c r="I104" i="2" l="1"/>
  <c r="H104" i="2"/>
  <c r="I67" i="2" l="1"/>
  <c r="H67" i="2"/>
  <c r="G67" i="2"/>
  <c r="H70" i="2"/>
  <c r="N48" i="2"/>
  <c r="I48" i="2"/>
  <c r="H48" i="2"/>
  <c r="G48" i="2"/>
  <c r="D22" i="1" s="1"/>
  <c r="J67" i="2" l="1"/>
  <c r="K57" i="1"/>
  <c r="F59" i="1"/>
  <c r="F58" i="1"/>
  <c r="F57" i="1"/>
  <c r="E59" i="1"/>
  <c r="E58" i="1"/>
  <c r="E57" i="1"/>
  <c r="D59" i="1"/>
  <c r="D58" i="1"/>
  <c r="D57" i="1"/>
  <c r="F48" i="1"/>
  <c r="F42" i="1"/>
  <c r="F41" i="1"/>
  <c r="F40" i="1"/>
  <c r="F39" i="1"/>
  <c r="F38" i="1"/>
  <c r="F37" i="1"/>
  <c r="E48" i="1"/>
  <c r="E42" i="1"/>
  <c r="E41" i="1"/>
  <c r="E40" i="1"/>
  <c r="E39" i="1"/>
  <c r="E38" i="1"/>
  <c r="E37" i="1"/>
  <c r="D42" i="1"/>
  <c r="D41" i="1"/>
  <c r="D40" i="1"/>
  <c r="G40" i="1" s="1"/>
  <c r="H40" i="1" s="1"/>
  <c r="D39" i="1"/>
  <c r="D38" i="1"/>
  <c r="D37" i="1"/>
  <c r="K22" i="1"/>
  <c r="F27" i="1"/>
  <c r="F22" i="1"/>
  <c r="E28" i="1"/>
  <c r="E27" i="1"/>
  <c r="E22" i="1"/>
  <c r="D28" i="1"/>
  <c r="D27" i="1"/>
  <c r="E9" i="1"/>
  <c r="O136" i="2"/>
  <c r="L136" i="2"/>
  <c r="M136" i="2" s="1"/>
  <c r="J136" i="2"/>
  <c r="K136" i="2" s="1"/>
  <c r="N135" i="2"/>
  <c r="K64" i="1" s="1"/>
  <c r="I135" i="2"/>
  <c r="H135" i="2"/>
  <c r="G135" i="2"/>
  <c r="O134" i="2"/>
  <c r="L134" i="2"/>
  <c r="M134" i="2" s="1"/>
  <c r="J134" i="2"/>
  <c r="K134" i="2" s="1"/>
  <c r="N133" i="2"/>
  <c r="K63" i="1" s="1"/>
  <c r="I133" i="2"/>
  <c r="F63" i="1" s="1"/>
  <c r="H133" i="2"/>
  <c r="E63" i="1" s="1"/>
  <c r="G133" i="2"/>
  <c r="D63" i="1" s="1"/>
  <c r="O132" i="2"/>
  <c r="L132" i="2"/>
  <c r="M132" i="2" s="1"/>
  <c r="J132" i="2"/>
  <c r="K132" i="2" s="1"/>
  <c r="N131" i="2"/>
  <c r="K62" i="1" s="1"/>
  <c r="I131" i="2"/>
  <c r="H131" i="2"/>
  <c r="L131" i="2" s="1"/>
  <c r="M131" i="2" s="1"/>
  <c r="G131" i="2"/>
  <c r="D62" i="1" s="1"/>
  <c r="O130" i="2"/>
  <c r="L130" i="2"/>
  <c r="M130" i="2" s="1"/>
  <c r="J130" i="2"/>
  <c r="K130" i="2" s="1"/>
  <c r="N129" i="2"/>
  <c r="I129" i="2"/>
  <c r="H129" i="2"/>
  <c r="G129" i="2"/>
  <c r="N126" i="2"/>
  <c r="O126" i="2" s="1"/>
  <c r="P126" i="2" s="1"/>
  <c r="N124" i="2"/>
  <c r="O107" i="2"/>
  <c r="L107" i="2"/>
  <c r="M107" i="2" s="1"/>
  <c r="J107" i="2"/>
  <c r="K107" i="2" s="1"/>
  <c r="N106" i="2"/>
  <c r="K49" i="1" s="1"/>
  <c r="I106" i="2"/>
  <c r="H106" i="2"/>
  <c r="G106" i="2"/>
  <c r="D49" i="1" s="1"/>
  <c r="O105" i="2"/>
  <c r="L105" i="2"/>
  <c r="M105" i="2" s="1"/>
  <c r="J105" i="2"/>
  <c r="K105" i="2" s="1"/>
  <c r="N104" i="2"/>
  <c r="K48" i="1" s="1"/>
  <c r="G104" i="2"/>
  <c r="D48" i="1" s="1"/>
  <c r="O103" i="2"/>
  <c r="L103" i="2"/>
  <c r="M103" i="2" s="1"/>
  <c r="J103" i="2"/>
  <c r="K103" i="2" s="1"/>
  <c r="N102" i="2"/>
  <c r="K47" i="1" s="1"/>
  <c r="I102" i="2"/>
  <c r="F47" i="1" s="1"/>
  <c r="H102" i="2"/>
  <c r="E47" i="1" s="1"/>
  <c r="G102" i="2"/>
  <c r="D47" i="1" s="1"/>
  <c r="O101" i="2"/>
  <c r="L101" i="2"/>
  <c r="M101" i="2" s="1"/>
  <c r="J101" i="2"/>
  <c r="N100" i="2"/>
  <c r="K46" i="1" s="1"/>
  <c r="I100" i="2"/>
  <c r="F46" i="1" s="1"/>
  <c r="H100" i="2"/>
  <c r="E46" i="1" s="1"/>
  <c r="G100" i="2"/>
  <c r="D46" i="1" s="1"/>
  <c r="O99" i="2"/>
  <c r="L99" i="2"/>
  <c r="M99" i="2" s="1"/>
  <c r="J99" i="2"/>
  <c r="K99" i="2" s="1"/>
  <c r="N98" i="2"/>
  <c r="K45" i="1" s="1"/>
  <c r="I98" i="2"/>
  <c r="F45" i="1" s="1"/>
  <c r="H98" i="2"/>
  <c r="E45" i="1" s="1"/>
  <c r="G98" i="2"/>
  <c r="D45" i="1" s="1"/>
  <c r="O97" i="2"/>
  <c r="L97" i="2"/>
  <c r="M97" i="2" s="1"/>
  <c r="J97" i="2"/>
  <c r="K97" i="2" s="1"/>
  <c r="N96" i="2"/>
  <c r="I96" i="2"/>
  <c r="F44" i="1" s="1"/>
  <c r="H96" i="2"/>
  <c r="E44" i="1" s="1"/>
  <c r="G96" i="2"/>
  <c r="D44" i="1" s="1"/>
  <c r="O94" i="2"/>
  <c r="P94" i="2" s="1"/>
  <c r="N93" i="2"/>
  <c r="O92" i="2"/>
  <c r="P92" i="2" s="1"/>
  <c r="N91" i="2"/>
  <c r="K41" i="1" s="1"/>
  <c r="O90" i="2"/>
  <c r="P90" i="2" s="1"/>
  <c r="N89" i="2"/>
  <c r="K40" i="1" s="1"/>
  <c r="O88" i="2"/>
  <c r="P88" i="2" s="1"/>
  <c r="N87" i="2"/>
  <c r="K39" i="1" s="1"/>
  <c r="O86" i="2"/>
  <c r="P86" i="2" s="1"/>
  <c r="N85" i="2"/>
  <c r="K38" i="1" s="1"/>
  <c r="O84" i="2"/>
  <c r="P84" i="2" s="1"/>
  <c r="N83" i="2"/>
  <c r="K37" i="1" s="1"/>
  <c r="O74" i="2"/>
  <c r="L74" i="2"/>
  <c r="M74" i="2" s="1"/>
  <c r="J74" i="2"/>
  <c r="K74" i="2" s="1"/>
  <c r="N73" i="2"/>
  <c r="K29" i="1" s="1"/>
  <c r="I73" i="2"/>
  <c r="F29" i="1" s="1"/>
  <c r="H73" i="2"/>
  <c r="E29" i="1" s="1"/>
  <c r="G73" i="2"/>
  <c r="D29" i="1" s="1"/>
  <c r="O72" i="2"/>
  <c r="L72" i="2"/>
  <c r="M72" i="2" s="1"/>
  <c r="J72" i="2"/>
  <c r="K72" i="2" s="1"/>
  <c r="O71" i="2"/>
  <c r="L71" i="2"/>
  <c r="M71" i="2" s="1"/>
  <c r="J71" i="2"/>
  <c r="N70" i="2"/>
  <c r="K28" i="1" s="1"/>
  <c r="I70" i="2"/>
  <c r="F28" i="1" s="1"/>
  <c r="O69" i="2"/>
  <c r="L69" i="2"/>
  <c r="M69" i="2" s="1"/>
  <c r="J69" i="2"/>
  <c r="K69" i="2" s="1"/>
  <c r="O68" i="2"/>
  <c r="L68" i="2"/>
  <c r="M68" i="2" s="1"/>
  <c r="J68" i="2"/>
  <c r="K68" i="2" s="1"/>
  <c r="N67" i="2"/>
  <c r="O67" i="2" s="1"/>
  <c r="K67" i="2"/>
  <c r="L67" i="2"/>
  <c r="M67" i="2" s="1"/>
  <c r="O66" i="2"/>
  <c r="L66" i="2"/>
  <c r="M66" i="2" s="1"/>
  <c r="J66" i="2"/>
  <c r="K66" i="2" s="1"/>
  <c r="O65" i="2"/>
  <c r="L65" i="2"/>
  <c r="M65" i="2" s="1"/>
  <c r="J65" i="2"/>
  <c r="K65" i="2" s="1"/>
  <c r="O64" i="2"/>
  <c r="L64" i="2"/>
  <c r="M64" i="2" s="1"/>
  <c r="J64" i="2"/>
  <c r="K64" i="2" s="1"/>
  <c r="O63" i="2"/>
  <c r="L63" i="2"/>
  <c r="M63" i="2" s="1"/>
  <c r="J63" i="2"/>
  <c r="K63" i="2" s="1"/>
  <c r="O62" i="2"/>
  <c r="L62" i="2"/>
  <c r="M62" i="2" s="1"/>
  <c r="J62" i="2"/>
  <c r="K62" i="2" s="1"/>
  <c r="N61" i="2"/>
  <c r="I61" i="2"/>
  <c r="H61" i="2"/>
  <c r="E26" i="1" s="1"/>
  <c r="G61" i="2"/>
  <c r="D26" i="1" s="1"/>
  <c r="O54" i="2"/>
  <c r="P54" i="2" s="1"/>
  <c r="L54" i="2"/>
  <c r="M54" i="2" s="1"/>
  <c r="J54" i="2"/>
  <c r="K54" i="2" s="1"/>
  <c r="N53" i="2"/>
  <c r="K24" i="1" s="1"/>
  <c r="I53" i="2"/>
  <c r="F24" i="1" s="1"/>
  <c r="H53" i="2"/>
  <c r="E24" i="1" s="1"/>
  <c r="G53" i="2"/>
  <c r="D24" i="1" s="1"/>
  <c r="O52" i="2"/>
  <c r="P52" i="2" s="1"/>
  <c r="L52" i="2"/>
  <c r="M52" i="2" s="1"/>
  <c r="J52" i="2"/>
  <c r="K52" i="2" s="1"/>
  <c r="N51" i="2"/>
  <c r="K23" i="1" s="1"/>
  <c r="I51" i="2"/>
  <c r="H51" i="2"/>
  <c r="E23" i="1" s="1"/>
  <c r="G51" i="2"/>
  <c r="D23" i="1" s="1"/>
  <c r="O50" i="2"/>
  <c r="P50" i="2" s="1"/>
  <c r="L50" i="2"/>
  <c r="M50" i="2" s="1"/>
  <c r="J50" i="2"/>
  <c r="K50" i="2" s="1"/>
  <c r="O49" i="2"/>
  <c r="P49" i="2" s="1"/>
  <c r="L49" i="2"/>
  <c r="M49" i="2" s="1"/>
  <c r="J49" i="2"/>
  <c r="K49" i="2" s="1"/>
  <c r="O47" i="2"/>
  <c r="P47" i="2" s="1"/>
  <c r="L47" i="2"/>
  <c r="M47" i="2" s="1"/>
  <c r="J47" i="2"/>
  <c r="K47" i="2" s="1"/>
  <c r="O46" i="2"/>
  <c r="P46" i="2" s="1"/>
  <c r="L46" i="2"/>
  <c r="M46" i="2" s="1"/>
  <c r="J46" i="2"/>
  <c r="K46" i="2" s="1"/>
  <c r="O45" i="2"/>
  <c r="P45" i="2" s="1"/>
  <c r="L45" i="2"/>
  <c r="M45" i="2" s="1"/>
  <c r="J45" i="2"/>
  <c r="K45" i="2" s="1"/>
  <c r="O44" i="2"/>
  <c r="P44" i="2" s="1"/>
  <c r="L44" i="2"/>
  <c r="M44" i="2" s="1"/>
  <c r="J44" i="2"/>
  <c r="K44" i="2" s="1"/>
  <c r="O43" i="2"/>
  <c r="P43" i="2" s="1"/>
  <c r="L43" i="2"/>
  <c r="M43" i="2" s="1"/>
  <c r="J43" i="2"/>
  <c r="K43" i="2" s="1"/>
  <c r="O42" i="2"/>
  <c r="P42" i="2" s="1"/>
  <c r="L42" i="2"/>
  <c r="M42" i="2" s="1"/>
  <c r="J42" i="2"/>
  <c r="K42" i="2" s="1"/>
  <c r="O41" i="2"/>
  <c r="P41" i="2" s="1"/>
  <c r="L41" i="2"/>
  <c r="M41" i="2" s="1"/>
  <c r="J41" i="2"/>
  <c r="K41" i="2" s="1"/>
  <c r="O40" i="2"/>
  <c r="P40" i="2" s="1"/>
  <c r="L40" i="2"/>
  <c r="M40" i="2" s="1"/>
  <c r="J40" i="2"/>
  <c r="K40" i="2" s="1"/>
  <c r="O39" i="2"/>
  <c r="P39" i="2" s="1"/>
  <c r="L39" i="2"/>
  <c r="M39" i="2" s="1"/>
  <c r="J39" i="2"/>
  <c r="K39" i="2" s="1"/>
  <c r="O38" i="2"/>
  <c r="P38" i="2" s="1"/>
  <c r="L38" i="2"/>
  <c r="M38" i="2" s="1"/>
  <c r="J38" i="2"/>
  <c r="K38" i="2" s="1"/>
  <c r="O37" i="2"/>
  <c r="P37" i="2" s="1"/>
  <c r="L37" i="2"/>
  <c r="M37" i="2" s="1"/>
  <c r="J37" i="2"/>
  <c r="K37" i="2" s="1"/>
  <c r="N36" i="2"/>
  <c r="K21" i="1" s="1"/>
  <c r="I36" i="2"/>
  <c r="H36" i="2"/>
  <c r="E21" i="1" s="1"/>
  <c r="G36" i="2"/>
  <c r="D21" i="1" s="1"/>
  <c r="O28" i="2"/>
  <c r="L28" i="2"/>
  <c r="M28" i="2" s="1"/>
  <c r="J28" i="2"/>
  <c r="N27" i="2"/>
  <c r="K14" i="1" s="1"/>
  <c r="I27" i="2"/>
  <c r="H27" i="2"/>
  <c r="E14" i="1" s="1"/>
  <c r="G27" i="2"/>
  <c r="D14" i="1" s="1"/>
  <c r="O26" i="2"/>
  <c r="L26" i="2"/>
  <c r="M26" i="2" s="1"/>
  <c r="J26" i="2"/>
  <c r="K26" i="2" s="1"/>
  <c r="O25" i="2"/>
  <c r="L25" i="2"/>
  <c r="M25" i="2" s="1"/>
  <c r="J25" i="2"/>
  <c r="K25" i="2" s="1"/>
  <c r="O24" i="2"/>
  <c r="L24" i="2"/>
  <c r="M24" i="2" s="1"/>
  <c r="J24" i="2"/>
  <c r="K24" i="2" s="1"/>
  <c r="O23" i="2"/>
  <c r="L23" i="2"/>
  <c r="M23" i="2" s="1"/>
  <c r="J23" i="2"/>
  <c r="K23" i="2" s="1"/>
  <c r="N22" i="2"/>
  <c r="K13" i="1" s="1"/>
  <c r="I22" i="2"/>
  <c r="H22" i="2"/>
  <c r="E13" i="1" s="1"/>
  <c r="G22" i="2"/>
  <c r="D13" i="1" s="1"/>
  <c r="O21" i="2"/>
  <c r="L21" i="2"/>
  <c r="M21" i="2" s="1"/>
  <c r="J21" i="2"/>
  <c r="K21" i="2" s="1"/>
  <c r="N20" i="2"/>
  <c r="I20" i="2"/>
  <c r="H20" i="2"/>
  <c r="E12" i="1" s="1"/>
  <c r="G20" i="2"/>
  <c r="D12" i="1" s="1"/>
  <c r="O18" i="2"/>
  <c r="P18" i="2" s="1"/>
  <c r="L18" i="2"/>
  <c r="M18" i="2" s="1"/>
  <c r="J18" i="2"/>
  <c r="K18" i="2" s="1"/>
  <c r="N17" i="2"/>
  <c r="K10" i="1" s="1"/>
  <c r="I17" i="2"/>
  <c r="H17" i="2"/>
  <c r="E10" i="1" s="1"/>
  <c r="G17" i="2"/>
  <c r="D10" i="1" s="1"/>
  <c r="O16" i="2"/>
  <c r="P16" i="2" s="1"/>
  <c r="L16" i="2"/>
  <c r="M16" i="2" s="1"/>
  <c r="J16" i="2"/>
  <c r="K16" i="2" s="1"/>
  <c r="O15" i="2"/>
  <c r="P15" i="2" s="1"/>
  <c r="L15" i="2"/>
  <c r="M15" i="2" s="1"/>
  <c r="J15" i="2"/>
  <c r="K15" i="2" s="1"/>
  <c r="O14" i="2"/>
  <c r="P14" i="2" s="1"/>
  <c r="L14" i="2"/>
  <c r="M14" i="2" s="1"/>
  <c r="J14" i="2"/>
  <c r="K14" i="2" s="1"/>
  <c r="O13" i="2"/>
  <c r="P13" i="2" s="1"/>
  <c r="L13" i="2"/>
  <c r="M13" i="2" s="1"/>
  <c r="J13" i="2"/>
  <c r="K13" i="2" s="1"/>
  <c r="N12" i="2"/>
  <c r="K9" i="1" s="1"/>
  <c r="I12" i="2"/>
  <c r="H12" i="2"/>
  <c r="G12" i="2"/>
  <c r="D9" i="1" s="1"/>
  <c r="O11" i="2"/>
  <c r="P11" i="2" s="1"/>
  <c r="L11" i="2"/>
  <c r="M11" i="2" s="1"/>
  <c r="J11" i="2"/>
  <c r="K11" i="2" s="1"/>
  <c r="O10" i="2"/>
  <c r="P10" i="2" s="1"/>
  <c r="L10" i="2"/>
  <c r="M10" i="2" s="1"/>
  <c r="J10" i="2"/>
  <c r="K10" i="2" s="1"/>
  <c r="O9" i="2"/>
  <c r="P9" i="2" s="1"/>
  <c r="L9" i="2"/>
  <c r="M9" i="2" s="1"/>
  <c r="J9" i="2"/>
  <c r="K9" i="2" s="1"/>
  <c r="N8" i="2"/>
  <c r="I8" i="2"/>
  <c r="H8" i="2"/>
  <c r="G8" i="2"/>
  <c r="D8" i="1" s="1"/>
  <c r="I40" i="1" l="1"/>
  <c r="J40" i="1" s="1"/>
  <c r="O8" i="2"/>
  <c r="P8" i="2" s="1"/>
  <c r="L12" i="2"/>
  <c r="M12" i="2" s="1"/>
  <c r="D36" i="1"/>
  <c r="N128" i="2"/>
  <c r="O135" i="2"/>
  <c r="F64" i="1"/>
  <c r="L64" i="1" s="1"/>
  <c r="J61" i="2"/>
  <c r="K61" i="2" s="1"/>
  <c r="D55" i="1"/>
  <c r="G7" i="2"/>
  <c r="L135" i="2"/>
  <c r="M135" i="2" s="1"/>
  <c r="I7" i="2"/>
  <c r="G42" i="1"/>
  <c r="H42" i="1" s="1"/>
  <c r="O12" i="2"/>
  <c r="P12" i="2" s="1"/>
  <c r="J36" i="2"/>
  <c r="K36" i="2" s="1"/>
  <c r="N60" i="2"/>
  <c r="O98" i="2"/>
  <c r="G48" i="1"/>
  <c r="H48" i="1" s="1"/>
  <c r="H128" i="2"/>
  <c r="H137" i="2" s="1"/>
  <c r="I63" i="1"/>
  <c r="J63" i="1" s="1"/>
  <c r="K61" i="1"/>
  <c r="K60" i="1" s="1"/>
  <c r="J20" i="2"/>
  <c r="K20" i="2" s="1"/>
  <c r="J12" i="2"/>
  <c r="K12" i="2" s="1"/>
  <c r="O17" i="2"/>
  <c r="P17" i="2" s="1"/>
  <c r="H19" i="2"/>
  <c r="L22" i="2"/>
  <c r="M22" i="2" s="1"/>
  <c r="J27" i="2"/>
  <c r="N35" i="2"/>
  <c r="N75" i="2" s="1"/>
  <c r="O51" i="2"/>
  <c r="P51" i="2" s="1"/>
  <c r="O73" i="2"/>
  <c r="L40" i="1"/>
  <c r="M40" i="1" s="1"/>
  <c r="L48" i="1"/>
  <c r="I128" i="2"/>
  <c r="O131" i="2"/>
  <c r="J135" i="2"/>
  <c r="K135" i="2" s="1"/>
  <c r="K26" i="1"/>
  <c r="E36" i="1"/>
  <c r="L29" i="1"/>
  <c r="I29" i="1"/>
  <c r="J29" i="1" s="1"/>
  <c r="G29" i="1"/>
  <c r="H29" i="1" s="1"/>
  <c r="F21" i="1"/>
  <c r="L21" i="1" s="1"/>
  <c r="M21" i="1" s="1"/>
  <c r="F26" i="1"/>
  <c r="G26" i="1" s="1"/>
  <c r="H26" i="1" s="1"/>
  <c r="J8" i="2"/>
  <c r="K8" i="2" s="1"/>
  <c r="J17" i="2"/>
  <c r="K17" i="2" s="1"/>
  <c r="N19" i="2"/>
  <c r="L27" i="2"/>
  <c r="M27" i="2" s="1"/>
  <c r="O27" i="2"/>
  <c r="N114" i="2"/>
  <c r="O124" i="2"/>
  <c r="P124" i="2" s="1"/>
  <c r="F8" i="1"/>
  <c r="F13" i="1"/>
  <c r="L13" i="1" s="1"/>
  <c r="K27" i="1"/>
  <c r="K25" i="1" s="1"/>
  <c r="L38" i="1"/>
  <c r="M38" i="1" s="1"/>
  <c r="K42" i="1"/>
  <c r="K36" i="1" s="1"/>
  <c r="E64" i="1"/>
  <c r="F61" i="1"/>
  <c r="O36" i="2"/>
  <c r="P36" i="2" s="1"/>
  <c r="I35" i="2"/>
  <c r="I95" i="2"/>
  <c r="D25" i="1"/>
  <c r="N7" i="2"/>
  <c r="G19" i="2"/>
  <c r="O20" i="2"/>
  <c r="G35" i="2"/>
  <c r="G60" i="2"/>
  <c r="N82" i="2"/>
  <c r="N95" i="2"/>
  <c r="F9" i="1"/>
  <c r="G9" i="1" s="1"/>
  <c r="H9" i="1" s="1"/>
  <c r="F14" i="1"/>
  <c r="L14" i="1" s="1"/>
  <c r="K12" i="1"/>
  <c r="K11" i="1" s="1"/>
  <c r="F23" i="1"/>
  <c r="K44" i="1"/>
  <c r="L44" i="1" s="1"/>
  <c r="D64" i="1"/>
  <c r="E61" i="1"/>
  <c r="F55" i="1"/>
  <c r="F62" i="1"/>
  <c r="K58" i="1"/>
  <c r="L58" i="1" s="1"/>
  <c r="M58" i="1" s="1"/>
  <c r="E11" i="1"/>
  <c r="F12" i="1"/>
  <c r="E25" i="1"/>
  <c r="K20" i="1"/>
  <c r="H7" i="2"/>
  <c r="L8" i="2"/>
  <c r="M8" i="2" s="1"/>
  <c r="L17" i="2"/>
  <c r="M17" i="2" s="1"/>
  <c r="L36" i="2"/>
  <c r="M36" i="2" s="1"/>
  <c r="H35" i="2"/>
  <c r="L61" i="2"/>
  <c r="M61" i="2" s="1"/>
  <c r="H60" i="2"/>
  <c r="G95" i="2"/>
  <c r="G108" i="2" s="1"/>
  <c r="H95" i="2"/>
  <c r="H108" i="2" s="1"/>
  <c r="G128" i="2"/>
  <c r="G137" i="2" s="1"/>
  <c r="E8" i="1"/>
  <c r="E7" i="1" s="1"/>
  <c r="F10" i="1"/>
  <c r="G10" i="1" s="1"/>
  <c r="H10" i="1" s="1"/>
  <c r="K8" i="1"/>
  <c r="K7" i="1" s="1"/>
  <c r="E49" i="1"/>
  <c r="E43" i="1" s="1"/>
  <c r="F49" i="1"/>
  <c r="G49" i="1" s="1"/>
  <c r="H49" i="1" s="1"/>
  <c r="D61" i="1"/>
  <c r="E55" i="1"/>
  <c r="E62" i="1"/>
  <c r="K59" i="1"/>
  <c r="L59" i="1" s="1"/>
  <c r="M59" i="1" s="1"/>
  <c r="G27" i="1"/>
  <c r="H27" i="1" s="1"/>
  <c r="G58" i="1"/>
  <c r="H58" i="1" s="1"/>
  <c r="I23" i="1"/>
  <c r="J23" i="1" s="1"/>
  <c r="I58" i="1"/>
  <c r="J58" i="1" s="1"/>
  <c r="I27" i="1"/>
  <c r="J27" i="1" s="1"/>
  <c r="I42" i="1"/>
  <c r="J42" i="1" s="1"/>
  <c r="I44" i="1"/>
  <c r="J44" i="1" s="1"/>
  <c r="I48" i="1"/>
  <c r="J48" i="1" s="1"/>
  <c r="I46" i="1"/>
  <c r="J46" i="1" s="1"/>
  <c r="G46" i="1"/>
  <c r="I38" i="1"/>
  <c r="J38" i="1" s="1"/>
  <c r="G38" i="1"/>
  <c r="H38" i="1" s="1"/>
  <c r="L46" i="1"/>
  <c r="E20" i="1"/>
  <c r="L96" i="2"/>
  <c r="M96" i="2" s="1"/>
  <c r="O96" i="2"/>
  <c r="J96" i="2"/>
  <c r="K96" i="2" s="1"/>
  <c r="I19" i="2"/>
  <c r="L20" i="2"/>
  <c r="M20" i="2" s="1"/>
  <c r="J22" i="2"/>
  <c r="K22" i="2" s="1"/>
  <c r="L70" i="2"/>
  <c r="M70" i="2" s="1"/>
  <c r="O70" i="2"/>
  <c r="I60" i="2"/>
  <c r="J70" i="2"/>
  <c r="K70" i="2" s="1"/>
  <c r="L100" i="2"/>
  <c r="M100" i="2" s="1"/>
  <c r="O100" i="2"/>
  <c r="J100" i="2"/>
  <c r="L102" i="2"/>
  <c r="M102" i="2" s="1"/>
  <c r="O102" i="2"/>
  <c r="J102" i="2"/>
  <c r="K102" i="2" s="1"/>
  <c r="L106" i="2"/>
  <c r="M106" i="2" s="1"/>
  <c r="O106" i="2"/>
  <c r="J106" i="2"/>
  <c r="K106" i="2" s="1"/>
  <c r="J131" i="2"/>
  <c r="K131" i="2" s="1"/>
  <c r="L133" i="2"/>
  <c r="M133" i="2" s="1"/>
  <c r="O133" i="2"/>
  <c r="J133" i="2"/>
  <c r="K133" i="2" s="1"/>
  <c r="O22" i="2"/>
  <c r="J53" i="2"/>
  <c r="K53" i="2" s="1"/>
  <c r="L53" i="2"/>
  <c r="M53" i="2" s="1"/>
  <c r="O53" i="2"/>
  <c r="P53" i="2" s="1"/>
  <c r="J73" i="2"/>
  <c r="K73" i="2" s="1"/>
  <c r="O93" i="2"/>
  <c r="P93" i="2" s="1"/>
  <c r="J98" i="2"/>
  <c r="K98" i="2" s="1"/>
  <c r="L129" i="2"/>
  <c r="M129" i="2" s="1"/>
  <c r="O129" i="2"/>
  <c r="J129" i="2"/>
  <c r="K129" i="2" s="1"/>
  <c r="I137" i="2"/>
  <c r="J51" i="2"/>
  <c r="K51" i="2" s="1"/>
  <c r="L51" i="2"/>
  <c r="M51" i="2" s="1"/>
  <c r="O61" i="2"/>
  <c r="O83" i="2"/>
  <c r="P83" i="2" s="1"/>
  <c r="O85" i="2"/>
  <c r="P85" i="2" s="1"/>
  <c r="O87" i="2"/>
  <c r="P87" i="2" s="1"/>
  <c r="O89" i="2"/>
  <c r="P89" i="2" s="1"/>
  <c r="O91" i="2"/>
  <c r="P91" i="2" s="1"/>
  <c r="L73" i="2"/>
  <c r="M73" i="2" s="1"/>
  <c r="L98" i="2"/>
  <c r="M98" i="2" s="1"/>
  <c r="I37" i="1"/>
  <c r="J37" i="1" s="1"/>
  <c r="L37" i="1"/>
  <c r="M37" i="1" s="1"/>
  <c r="F36" i="1"/>
  <c r="G37" i="1"/>
  <c r="H37" i="1" s="1"/>
  <c r="I47" i="1"/>
  <c r="J47" i="1" s="1"/>
  <c r="L47" i="1"/>
  <c r="G47" i="1"/>
  <c r="H47" i="1" s="1"/>
  <c r="I59" i="1"/>
  <c r="J59" i="1" s="1"/>
  <c r="G59" i="1"/>
  <c r="H59" i="1" s="1"/>
  <c r="D20" i="1"/>
  <c r="I22" i="1"/>
  <c r="J22" i="1" s="1"/>
  <c r="L22" i="1"/>
  <c r="M22" i="1" s="1"/>
  <c r="G22" i="1"/>
  <c r="H22" i="1" s="1"/>
  <c r="I28" i="1"/>
  <c r="J28" i="1" s="1"/>
  <c r="L28" i="1"/>
  <c r="G28" i="1"/>
  <c r="H28" i="1" s="1"/>
  <c r="I41" i="1"/>
  <c r="J41" i="1" s="1"/>
  <c r="L41" i="1"/>
  <c r="M41" i="1" s="1"/>
  <c r="G41" i="1"/>
  <c r="H41" i="1" s="1"/>
  <c r="G44" i="1"/>
  <c r="H44" i="1" s="1"/>
  <c r="D43" i="1"/>
  <c r="I45" i="1"/>
  <c r="J45" i="1" s="1"/>
  <c r="L45" i="1"/>
  <c r="G45" i="1"/>
  <c r="H45" i="1" s="1"/>
  <c r="I57" i="1"/>
  <c r="J57" i="1" s="1"/>
  <c r="L57" i="1"/>
  <c r="M57" i="1" s="1"/>
  <c r="G57" i="1"/>
  <c r="H57" i="1" s="1"/>
  <c r="I24" i="1"/>
  <c r="J24" i="1" s="1"/>
  <c r="L24" i="1"/>
  <c r="M24" i="1" s="1"/>
  <c r="G24" i="1"/>
  <c r="H24" i="1" s="1"/>
  <c r="D7" i="1"/>
  <c r="D11" i="1"/>
  <c r="I39" i="1"/>
  <c r="J39" i="1" s="1"/>
  <c r="L39" i="1"/>
  <c r="M39" i="1" s="1"/>
  <c r="G39" i="1"/>
  <c r="H39" i="1" s="1"/>
  <c r="G63" i="1"/>
  <c r="H63" i="1" s="1"/>
  <c r="L63" i="1"/>
  <c r="G13" i="1" l="1"/>
  <c r="H13" i="1" s="1"/>
  <c r="L61" i="1"/>
  <c r="L49" i="1"/>
  <c r="E50" i="1"/>
  <c r="I29" i="2"/>
  <c r="F43" i="1"/>
  <c r="I43" i="1" s="1"/>
  <c r="J43" i="1" s="1"/>
  <c r="H29" i="2"/>
  <c r="F20" i="1"/>
  <c r="I20" i="1" s="1"/>
  <c r="J20" i="1" s="1"/>
  <c r="D50" i="1"/>
  <c r="G21" i="1"/>
  <c r="H21" i="1" s="1"/>
  <c r="I21" i="1"/>
  <c r="J21" i="1" s="1"/>
  <c r="I13" i="1"/>
  <c r="J13" i="1" s="1"/>
  <c r="O7" i="2"/>
  <c r="P7" i="2" s="1"/>
  <c r="L10" i="1"/>
  <c r="M10" i="1" s="1"/>
  <c r="L8" i="1"/>
  <c r="M8" i="1" s="1"/>
  <c r="L26" i="1"/>
  <c r="G64" i="1"/>
  <c r="H64" i="1" s="1"/>
  <c r="L7" i="2"/>
  <c r="M7" i="2" s="1"/>
  <c r="E15" i="1"/>
  <c r="I14" i="1"/>
  <c r="J14" i="1" s="1"/>
  <c r="I64" i="1"/>
  <c r="J64" i="1" s="1"/>
  <c r="D60" i="1"/>
  <c r="D65" i="1" s="1"/>
  <c r="N108" i="2"/>
  <c r="D30" i="1"/>
  <c r="G29" i="2"/>
  <c r="J29" i="2" s="1"/>
  <c r="K29" i="2" s="1"/>
  <c r="J7" i="2"/>
  <c r="K7" i="2" s="1"/>
  <c r="F25" i="1"/>
  <c r="G25" i="1" s="1"/>
  <c r="H25" i="1" s="1"/>
  <c r="L12" i="1"/>
  <c r="I10" i="1"/>
  <c r="J10" i="1" s="1"/>
  <c r="L27" i="1"/>
  <c r="I26" i="1"/>
  <c r="J26" i="1" s="1"/>
  <c r="G14" i="1"/>
  <c r="E30" i="1"/>
  <c r="F11" i="1"/>
  <c r="G11" i="1" s="1"/>
  <c r="H11" i="1" s="1"/>
  <c r="G75" i="2"/>
  <c r="N29" i="2"/>
  <c r="K55" i="1"/>
  <c r="K65" i="1" s="1"/>
  <c r="I61" i="1"/>
  <c r="J61" i="1" s="1"/>
  <c r="F7" i="1"/>
  <c r="G7" i="1" s="1"/>
  <c r="H7" i="1" s="1"/>
  <c r="K15" i="1"/>
  <c r="L9" i="1"/>
  <c r="M9" i="1" s="1"/>
  <c r="G61" i="1"/>
  <c r="H61" i="1" s="1"/>
  <c r="I12" i="1"/>
  <c r="J12" i="1" s="1"/>
  <c r="I8" i="1"/>
  <c r="J8" i="1" s="1"/>
  <c r="I49" i="1"/>
  <c r="J49" i="1" s="1"/>
  <c r="I55" i="1"/>
  <c r="J55" i="1" s="1"/>
  <c r="G55" i="1"/>
  <c r="H55" i="1" s="1"/>
  <c r="L23" i="1"/>
  <c r="M23" i="1" s="1"/>
  <c r="G23" i="1"/>
  <c r="H23" i="1" s="1"/>
  <c r="I9" i="1"/>
  <c r="J9" i="1" s="1"/>
  <c r="K30" i="1"/>
  <c r="E60" i="1"/>
  <c r="E65" i="1" s="1"/>
  <c r="O114" i="2"/>
  <c r="P114" i="2" s="1"/>
  <c r="N137" i="2"/>
  <c r="O137" i="2" s="1"/>
  <c r="P137" i="2" s="1"/>
  <c r="K43" i="1"/>
  <c r="K50" i="1" s="1"/>
  <c r="L62" i="1"/>
  <c r="I62" i="1"/>
  <c r="J62" i="1" s="1"/>
  <c r="J35" i="2"/>
  <c r="F60" i="1"/>
  <c r="L60" i="1" s="1"/>
  <c r="G12" i="1"/>
  <c r="H12" i="1" s="1"/>
  <c r="G8" i="1"/>
  <c r="H8" i="1" s="1"/>
  <c r="G62" i="1"/>
  <c r="H62" i="1" s="1"/>
  <c r="O95" i="2"/>
  <c r="L42" i="1"/>
  <c r="M42" i="1" s="1"/>
  <c r="G43" i="1"/>
  <c r="H43" i="1" s="1"/>
  <c r="D15" i="1"/>
  <c r="L128" i="2"/>
  <c r="M128" i="2" s="1"/>
  <c r="O128" i="2"/>
  <c r="J128" i="2"/>
  <c r="K128" i="2" s="1"/>
  <c r="J104" i="2"/>
  <c r="K104" i="2" s="1"/>
  <c r="L104" i="2"/>
  <c r="M104" i="2" s="1"/>
  <c r="O104" i="2"/>
  <c r="J60" i="2"/>
  <c r="K60" i="2" s="1"/>
  <c r="L60" i="2"/>
  <c r="M60" i="2" s="1"/>
  <c r="O60" i="2"/>
  <c r="O82" i="2"/>
  <c r="P82" i="2" s="1"/>
  <c r="L48" i="2"/>
  <c r="M48" i="2" s="1"/>
  <c r="J48" i="2"/>
  <c r="K48" i="2" s="1"/>
  <c r="O48" i="2"/>
  <c r="P48" i="2" s="1"/>
  <c r="L137" i="2"/>
  <c r="M137" i="2" s="1"/>
  <c r="J137" i="2"/>
  <c r="K137" i="2" s="1"/>
  <c r="H75" i="2"/>
  <c r="O19" i="2"/>
  <c r="J19" i="2"/>
  <c r="K19" i="2" s="1"/>
  <c r="L19" i="2"/>
  <c r="M19" i="2" s="1"/>
  <c r="G36" i="1"/>
  <c r="H36" i="1" s="1"/>
  <c r="F50" i="1"/>
  <c r="I36" i="1"/>
  <c r="J36" i="1" s="1"/>
  <c r="L36" i="1"/>
  <c r="M36" i="1" s="1"/>
  <c r="G20" i="1" l="1"/>
  <c r="H20" i="1" s="1"/>
  <c r="L20" i="1"/>
  <c r="M20" i="1" s="1"/>
  <c r="L29" i="2"/>
  <c r="M29" i="2" s="1"/>
  <c r="O29" i="2"/>
  <c r="P29" i="2" s="1"/>
  <c r="L43" i="1"/>
  <c r="L11" i="1"/>
  <c r="L55" i="1"/>
  <c r="M55" i="1" s="1"/>
  <c r="F30" i="1"/>
  <c r="L30" i="1" s="1"/>
  <c r="M30" i="1" s="1"/>
  <c r="L7" i="1"/>
  <c r="M7" i="1" s="1"/>
  <c r="L25" i="1"/>
  <c r="I25" i="1"/>
  <c r="J25" i="1" s="1"/>
  <c r="I11" i="1"/>
  <c r="J11" i="1" s="1"/>
  <c r="F15" i="1"/>
  <c r="G15" i="1" s="1"/>
  <c r="H15" i="1" s="1"/>
  <c r="I7" i="1"/>
  <c r="J7" i="1" s="1"/>
  <c r="I60" i="1"/>
  <c r="J60" i="1" s="1"/>
  <c r="G60" i="1"/>
  <c r="H60" i="1" s="1"/>
  <c r="F65" i="1"/>
  <c r="G65" i="1" s="1"/>
  <c r="H65" i="1" s="1"/>
  <c r="L95" i="2"/>
  <c r="M95" i="2" s="1"/>
  <c r="J95" i="2"/>
  <c r="K95" i="2" s="1"/>
  <c r="I108" i="2"/>
  <c r="I75" i="2"/>
  <c r="L35" i="2"/>
  <c r="M35" i="2" s="1"/>
  <c r="O35" i="2"/>
  <c r="P35" i="2" s="1"/>
  <c r="K35" i="2"/>
  <c r="G50" i="1"/>
  <c r="H50" i="1" s="1"/>
  <c r="I50" i="1"/>
  <c r="J50" i="1" s="1"/>
  <c r="L50" i="1"/>
  <c r="M50" i="1" s="1"/>
  <c r="I30" i="1" l="1"/>
  <c r="J30" i="1" s="1"/>
  <c r="G30" i="1"/>
  <c r="H30" i="1" s="1"/>
  <c r="L15" i="1"/>
  <c r="M15" i="1" s="1"/>
  <c r="L65" i="1"/>
  <c r="M65" i="1" s="1"/>
  <c r="I15" i="1"/>
  <c r="J15" i="1" s="1"/>
  <c r="I65" i="1"/>
  <c r="J65" i="1" s="1"/>
  <c r="J108" i="2"/>
  <c r="K108" i="2" s="1"/>
  <c r="L108" i="2"/>
  <c r="M108" i="2" s="1"/>
  <c r="O108" i="2"/>
  <c r="P108" i="2" s="1"/>
  <c r="L75" i="2"/>
  <c r="M75" i="2" s="1"/>
  <c r="O75" i="2"/>
  <c r="P75" i="2" s="1"/>
  <c r="J75" i="2"/>
  <c r="K75" i="2" s="1"/>
</calcChain>
</file>

<file path=xl/sharedStrings.xml><?xml version="1.0" encoding="utf-8"?>
<sst xmlns="http://schemas.openxmlformats.org/spreadsheetml/2006/main" count="564" uniqueCount="183">
  <si>
    <t>令和3年度下水道事業会計予算（款・項別）査定状況</t>
    <rPh sb="5" eb="6">
      <t>シタ</t>
    </rPh>
    <rPh sb="6" eb="8">
      <t>スイドウ</t>
    </rPh>
    <rPh sb="8" eb="10">
      <t>ジギョウ</t>
    </rPh>
    <rPh sb="10" eb="12">
      <t>カイケイ</t>
    </rPh>
    <rPh sb="12" eb="14">
      <t>ヨサン</t>
    </rPh>
    <rPh sb="15" eb="16">
      <t>カン</t>
    </rPh>
    <rPh sb="17" eb="18">
      <t>コウ</t>
    </rPh>
    <rPh sb="18" eb="19">
      <t>ベツ</t>
    </rPh>
    <rPh sb="20" eb="22">
      <t>サテイ</t>
    </rPh>
    <rPh sb="22" eb="24">
      <t>ジョウキョウ</t>
    </rPh>
    <phoneticPr fontId="3"/>
  </si>
  <si>
    <t>収益的収入及び支出</t>
    <rPh sb="0" eb="3">
      <t>シュウエキテキ</t>
    </rPh>
    <rPh sb="3" eb="5">
      <t>シュウニュウ</t>
    </rPh>
    <rPh sb="5" eb="6">
      <t>オヨ</t>
    </rPh>
    <rPh sb="7" eb="9">
      <t>シシュツ</t>
    </rPh>
    <phoneticPr fontId="3"/>
  </si>
  <si>
    <t>収　　入</t>
    <rPh sb="0" eb="1">
      <t>オサム</t>
    </rPh>
    <rPh sb="3" eb="4">
      <t>イ</t>
    </rPh>
    <phoneticPr fontId="3"/>
  </si>
  <si>
    <t>（単位：千円）</t>
    <rPh sb="1" eb="3">
      <t>タンイ</t>
    </rPh>
    <rPh sb="4" eb="6">
      <t>センエン</t>
    </rPh>
    <phoneticPr fontId="3"/>
  </si>
  <si>
    <t>款</t>
    <rPh sb="0" eb="1">
      <t>カン</t>
    </rPh>
    <phoneticPr fontId="3"/>
  </si>
  <si>
    <t>項</t>
    <rPh sb="0" eb="1">
      <t>コウ</t>
    </rPh>
    <phoneticPr fontId="3"/>
  </si>
  <si>
    <t>増減率</t>
    <rPh sb="0" eb="2">
      <t>ゾウゲン</t>
    </rPh>
    <rPh sb="2" eb="3">
      <t>リツ</t>
    </rPh>
    <phoneticPr fontId="3"/>
  </si>
  <si>
    <t>公共下水道</t>
    <rPh sb="0" eb="5">
      <t>コウキョウゲスイドウ</t>
    </rPh>
    <phoneticPr fontId="3"/>
  </si>
  <si>
    <t>事業収益</t>
    <rPh sb="0" eb="2">
      <t>ジギョウ</t>
    </rPh>
    <rPh sb="2" eb="4">
      <t>シュウエキ</t>
    </rPh>
    <phoneticPr fontId="3"/>
  </si>
  <si>
    <t>１ 営業収益</t>
    <rPh sb="2" eb="4">
      <t>エイギョウ</t>
    </rPh>
    <rPh sb="4" eb="6">
      <t>シュウエキ</t>
    </rPh>
    <phoneticPr fontId="3"/>
  </si>
  <si>
    <t>２ 営業外収益</t>
    <rPh sb="2" eb="5">
      <t>エイギョウガイ</t>
    </rPh>
    <rPh sb="5" eb="7">
      <t>シュウエキ</t>
    </rPh>
    <phoneticPr fontId="3"/>
  </si>
  <si>
    <t>３ 特別利益</t>
    <rPh sb="2" eb="4">
      <t>トクベツ</t>
    </rPh>
    <rPh sb="4" eb="6">
      <t>リエキ</t>
    </rPh>
    <phoneticPr fontId="3"/>
  </si>
  <si>
    <t>農業集落排水</t>
    <rPh sb="0" eb="6">
      <t>ノウギョウシュウラクハイスイ</t>
    </rPh>
    <phoneticPr fontId="3"/>
  </si>
  <si>
    <t>収益的収入合計</t>
    <rPh sb="0" eb="2">
      <t>シュウエキ</t>
    </rPh>
    <rPh sb="2" eb="3">
      <t>テキ</t>
    </rPh>
    <rPh sb="3" eb="5">
      <t>シュウニュウ</t>
    </rPh>
    <rPh sb="5" eb="7">
      <t>ゴウケイ</t>
    </rPh>
    <phoneticPr fontId="3"/>
  </si>
  <si>
    <t>支　　出</t>
    <rPh sb="0" eb="1">
      <t>シ</t>
    </rPh>
    <rPh sb="3" eb="4">
      <t>デ</t>
    </rPh>
    <phoneticPr fontId="3"/>
  </si>
  <si>
    <t>事業費用</t>
    <rPh sb="0" eb="2">
      <t>ジギョウ</t>
    </rPh>
    <rPh sb="2" eb="4">
      <t>ヒヨウ</t>
    </rPh>
    <phoneticPr fontId="3"/>
  </si>
  <si>
    <t>１ 営業費用</t>
    <rPh sb="2" eb="4">
      <t>エイギョウ</t>
    </rPh>
    <rPh sb="4" eb="6">
      <t>ヒヨウ</t>
    </rPh>
    <phoneticPr fontId="3"/>
  </si>
  <si>
    <t>２ 営業外費用</t>
    <rPh sb="2" eb="5">
      <t>エイギョウガイ</t>
    </rPh>
    <rPh sb="5" eb="7">
      <t>ヒヨウ</t>
    </rPh>
    <phoneticPr fontId="3"/>
  </si>
  <si>
    <t>３ 特別損失</t>
    <rPh sb="2" eb="4">
      <t>トクベツ</t>
    </rPh>
    <rPh sb="4" eb="6">
      <t>ソンシツ</t>
    </rPh>
    <phoneticPr fontId="3"/>
  </si>
  <si>
    <t>４ 予備費</t>
    <rPh sb="2" eb="5">
      <t>ヨビヒ</t>
    </rPh>
    <phoneticPr fontId="3"/>
  </si>
  <si>
    <t>収益的支出合計</t>
    <rPh sb="0" eb="2">
      <t>シュウエキ</t>
    </rPh>
    <rPh sb="2" eb="3">
      <t>テキ</t>
    </rPh>
    <rPh sb="3" eb="5">
      <t>シシュツ</t>
    </rPh>
    <rPh sb="5" eb="7">
      <t>ゴウケイ</t>
    </rPh>
    <phoneticPr fontId="3"/>
  </si>
  <si>
    <t>資本的収入及び支出</t>
    <rPh sb="0" eb="3">
      <t>シホンテキ</t>
    </rPh>
    <rPh sb="3" eb="5">
      <t>シュウニュウ</t>
    </rPh>
    <rPh sb="5" eb="6">
      <t>オヨ</t>
    </rPh>
    <rPh sb="7" eb="9">
      <t>シシュツ</t>
    </rPh>
    <phoneticPr fontId="3"/>
  </si>
  <si>
    <t>事業資本的</t>
    <rPh sb="0" eb="2">
      <t>ジギョウ</t>
    </rPh>
    <rPh sb="2" eb="5">
      <t>シホンテキ</t>
    </rPh>
    <phoneticPr fontId="3"/>
  </si>
  <si>
    <t>１ 企業債</t>
    <rPh sb="2" eb="4">
      <t>キギョウ</t>
    </rPh>
    <rPh sb="4" eb="5">
      <t>サイ</t>
    </rPh>
    <phoneticPr fontId="3"/>
  </si>
  <si>
    <t>収入</t>
    <rPh sb="0" eb="2">
      <t>シュウニュウ</t>
    </rPh>
    <phoneticPr fontId="3"/>
  </si>
  <si>
    <t>２ 他会計負担金</t>
    <rPh sb="2" eb="3">
      <t>ホカ</t>
    </rPh>
    <rPh sb="3" eb="5">
      <t>カイケイ</t>
    </rPh>
    <rPh sb="5" eb="8">
      <t>フタンキン</t>
    </rPh>
    <phoneticPr fontId="3"/>
  </si>
  <si>
    <t>３ 他会計補助金</t>
    <rPh sb="2" eb="3">
      <t>ホカ</t>
    </rPh>
    <rPh sb="3" eb="5">
      <t>カイケイ</t>
    </rPh>
    <rPh sb="5" eb="8">
      <t>ホジョキン</t>
    </rPh>
    <phoneticPr fontId="3"/>
  </si>
  <si>
    <t>４ 国庫補助金</t>
    <rPh sb="2" eb="3">
      <t>コク</t>
    </rPh>
    <rPh sb="3" eb="4">
      <t>コ</t>
    </rPh>
    <rPh sb="4" eb="7">
      <t>ホジョキン</t>
    </rPh>
    <phoneticPr fontId="3"/>
  </si>
  <si>
    <t>５ 負担金等</t>
    <rPh sb="2" eb="5">
      <t>フタンキン</t>
    </rPh>
    <rPh sb="5" eb="6">
      <t>トウ</t>
    </rPh>
    <phoneticPr fontId="3"/>
  </si>
  <si>
    <t>６ 貸付金償還金</t>
    <rPh sb="2" eb="4">
      <t>カシツケ</t>
    </rPh>
    <rPh sb="4" eb="5">
      <t>キン</t>
    </rPh>
    <rPh sb="5" eb="8">
      <t>ショウカンキン</t>
    </rPh>
    <phoneticPr fontId="3"/>
  </si>
  <si>
    <t>資本的収入合計</t>
    <rPh sb="0" eb="5">
      <t>シホンテキシュウニュウ</t>
    </rPh>
    <rPh sb="5" eb="7">
      <t>ゴウケイ</t>
    </rPh>
    <phoneticPr fontId="3"/>
  </si>
  <si>
    <t>１ 建設改良費</t>
    <rPh sb="2" eb="4">
      <t>ケンセツ</t>
    </rPh>
    <rPh sb="4" eb="6">
      <t>カイリョウ</t>
    </rPh>
    <rPh sb="6" eb="7">
      <t>ヒ</t>
    </rPh>
    <phoneticPr fontId="3"/>
  </si>
  <si>
    <t>支出</t>
    <rPh sb="0" eb="2">
      <t>シシュツ</t>
    </rPh>
    <phoneticPr fontId="3"/>
  </si>
  <si>
    <t>２ 企業債償還金</t>
    <rPh sb="2" eb="4">
      <t>キギョウ</t>
    </rPh>
    <rPh sb="4" eb="5">
      <t>サイ</t>
    </rPh>
    <rPh sb="5" eb="8">
      <t>ショウカンキン</t>
    </rPh>
    <phoneticPr fontId="3"/>
  </si>
  <si>
    <t>３ 貸付金</t>
    <rPh sb="2" eb="4">
      <t>カシツケ</t>
    </rPh>
    <rPh sb="4" eb="5">
      <t>キン</t>
    </rPh>
    <phoneticPr fontId="3"/>
  </si>
  <si>
    <t>資本的支出合計</t>
    <rPh sb="0" eb="3">
      <t>シホンテキ</t>
    </rPh>
    <rPh sb="3" eb="5">
      <t>シシュツ</t>
    </rPh>
    <rPh sb="5" eb="7">
      <t>ゴウケイ</t>
    </rPh>
    <phoneticPr fontId="3"/>
  </si>
  <si>
    <t>令和3年度下水道事業会計予算査定状況</t>
    <rPh sb="5" eb="6">
      <t>シタ</t>
    </rPh>
    <rPh sb="6" eb="8">
      <t>スイドウ</t>
    </rPh>
    <rPh sb="8" eb="10">
      <t>ジギョウ</t>
    </rPh>
    <rPh sb="10" eb="12">
      <t>カイケイ</t>
    </rPh>
    <rPh sb="12" eb="14">
      <t>ヨサン</t>
    </rPh>
    <rPh sb="14" eb="16">
      <t>サテイ</t>
    </rPh>
    <rPh sb="16" eb="18">
      <t>ジョウキョウ</t>
    </rPh>
    <phoneticPr fontId="3"/>
  </si>
  <si>
    <t>収益的収入及び支出</t>
    <rPh sb="0" eb="2">
      <t>シュウエキ</t>
    </rPh>
    <rPh sb="2" eb="3">
      <t>テキ</t>
    </rPh>
    <rPh sb="3" eb="5">
      <t>シュウニュウ</t>
    </rPh>
    <rPh sb="5" eb="6">
      <t>オヨ</t>
    </rPh>
    <rPh sb="7" eb="9">
      <t>シシュツ</t>
    </rPh>
    <phoneticPr fontId="3"/>
  </si>
  <si>
    <t>収　　　入</t>
    <rPh sb="0" eb="1">
      <t>オサム</t>
    </rPh>
    <rPh sb="4" eb="5">
      <t>イ</t>
    </rPh>
    <phoneticPr fontId="3"/>
  </si>
  <si>
    <t>目</t>
    <rPh sb="0" eb="1">
      <t>モク</t>
    </rPh>
    <phoneticPr fontId="3"/>
  </si>
  <si>
    <t>備考</t>
    <rPh sb="0" eb="2">
      <t>ビコウ</t>
    </rPh>
    <phoneticPr fontId="3"/>
  </si>
  <si>
    <t>１</t>
    <phoneticPr fontId="3"/>
  </si>
  <si>
    <t>事業収益</t>
    <rPh sb="0" eb="2">
      <t>ジギョウ</t>
    </rPh>
    <rPh sb="2" eb="4">
      <t>シュウエキ</t>
    </rPh>
    <phoneticPr fontId="3"/>
  </si>
  <si>
    <t>営業収益</t>
    <rPh sb="0" eb="2">
      <t>エイギョウ</t>
    </rPh>
    <rPh sb="2" eb="4">
      <t>シュウエキ</t>
    </rPh>
    <phoneticPr fontId="3"/>
  </si>
  <si>
    <t>使用料</t>
    <rPh sb="0" eb="3">
      <t>シヨウリョウ</t>
    </rPh>
    <phoneticPr fontId="3"/>
  </si>
  <si>
    <t>公共下水道使用料</t>
    <rPh sb="0" eb="2">
      <t>コウキョウ</t>
    </rPh>
    <rPh sb="2" eb="5">
      <t>ゲスイドウ</t>
    </rPh>
    <rPh sb="5" eb="8">
      <t>シヨウリョウ</t>
    </rPh>
    <phoneticPr fontId="3"/>
  </si>
  <si>
    <t>２</t>
    <phoneticPr fontId="3"/>
  </si>
  <si>
    <t>雨水処理負担金</t>
    <rPh sb="0" eb="2">
      <t>ウスイ</t>
    </rPh>
    <rPh sb="2" eb="4">
      <t>ショリ</t>
    </rPh>
    <rPh sb="4" eb="7">
      <t>フタンキン</t>
    </rPh>
    <phoneticPr fontId="3"/>
  </si>
  <si>
    <t>一般会計負担金（雨水）</t>
    <rPh sb="0" eb="2">
      <t>イッパン</t>
    </rPh>
    <rPh sb="2" eb="4">
      <t>カイケイ</t>
    </rPh>
    <rPh sb="4" eb="7">
      <t>フタンキン</t>
    </rPh>
    <rPh sb="8" eb="10">
      <t>ウスイ</t>
    </rPh>
    <phoneticPr fontId="3"/>
  </si>
  <si>
    <t>３</t>
    <phoneticPr fontId="3"/>
  </si>
  <si>
    <t>その他営業収益</t>
    <rPh sb="2" eb="3">
      <t>ホカ</t>
    </rPh>
    <rPh sb="3" eb="5">
      <t>エイギョウ</t>
    </rPh>
    <rPh sb="5" eb="7">
      <t>シュウエキ</t>
    </rPh>
    <phoneticPr fontId="3"/>
  </si>
  <si>
    <t>公共下水道台帳写交付手数料など</t>
    <rPh sb="0" eb="2">
      <t>コウキョウ</t>
    </rPh>
    <rPh sb="2" eb="5">
      <t>ゲスイドウ</t>
    </rPh>
    <rPh sb="5" eb="7">
      <t>ダイチョウ</t>
    </rPh>
    <rPh sb="7" eb="8">
      <t>ウツ</t>
    </rPh>
    <rPh sb="8" eb="10">
      <t>コウフ</t>
    </rPh>
    <rPh sb="10" eb="13">
      <t>テスウリョウ</t>
    </rPh>
    <phoneticPr fontId="3"/>
  </si>
  <si>
    <t>営業外収益</t>
    <rPh sb="0" eb="2">
      <t>エイギョウ</t>
    </rPh>
    <rPh sb="2" eb="3">
      <t>ガイ</t>
    </rPh>
    <rPh sb="3" eb="5">
      <t>シュウエキ</t>
    </rPh>
    <phoneticPr fontId="3"/>
  </si>
  <si>
    <t>１</t>
  </si>
  <si>
    <t>他会計負担金</t>
    <rPh sb="0" eb="1">
      <t>ホカ</t>
    </rPh>
    <rPh sb="1" eb="3">
      <t>カイケイ</t>
    </rPh>
    <rPh sb="3" eb="6">
      <t>フタンキン</t>
    </rPh>
    <phoneticPr fontId="3"/>
  </si>
  <si>
    <t>一般会計負担金（基準内）</t>
    <rPh sb="0" eb="2">
      <t>イッパン</t>
    </rPh>
    <rPh sb="2" eb="4">
      <t>カイケイ</t>
    </rPh>
    <rPh sb="4" eb="7">
      <t>フタンキン</t>
    </rPh>
    <rPh sb="8" eb="11">
      <t>キジュンナイ</t>
    </rPh>
    <phoneticPr fontId="3"/>
  </si>
  <si>
    <t>２</t>
  </si>
  <si>
    <t>他会計補助金</t>
    <rPh sb="0" eb="1">
      <t>ホカ</t>
    </rPh>
    <rPh sb="1" eb="3">
      <t>カイケイ</t>
    </rPh>
    <rPh sb="3" eb="6">
      <t>ホジョキン</t>
    </rPh>
    <phoneticPr fontId="3"/>
  </si>
  <si>
    <t>一般会計補助金（基準外）</t>
    <rPh sb="0" eb="2">
      <t>イッパン</t>
    </rPh>
    <rPh sb="2" eb="4">
      <t>カイケイ</t>
    </rPh>
    <rPh sb="4" eb="7">
      <t>ホジョキン</t>
    </rPh>
    <rPh sb="8" eb="10">
      <t>キジュン</t>
    </rPh>
    <rPh sb="10" eb="11">
      <t>ガイ</t>
    </rPh>
    <phoneticPr fontId="3"/>
  </si>
  <si>
    <t>３</t>
  </si>
  <si>
    <t>長期前受金戻入</t>
    <rPh sb="0" eb="2">
      <t>チョウキ</t>
    </rPh>
    <rPh sb="2" eb="4">
      <t>マエウ</t>
    </rPh>
    <rPh sb="4" eb="5">
      <t>キン</t>
    </rPh>
    <rPh sb="5" eb="7">
      <t>レイニュウ</t>
    </rPh>
    <phoneticPr fontId="3"/>
  </si>
  <si>
    <t>４</t>
  </si>
  <si>
    <t>雑収益</t>
    <rPh sb="0" eb="3">
      <t>ザツシュウエキ</t>
    </rPh>
    <phoneticPr fontId="3"/>
  </si>
  <si>
    <t>調整池水面使用料など</t>
    <rPh sb="0" eb="2">
      <t>チョウセイ</t>
    </rPh>
    <rPh sb="2" eb="3">
      <t>イケ</t>
    </rPh>
    <rPh sb="3" eb="5">
      <t>スイメン</t>
    </rPh>
    <rPh sb="5" eb="8">
      <t>シヨウリョウ</t>
    </rPh>
    <phoneticPr fontId="3"/>
  </si>
  <si>
    <t>特別利益</t>
    <rPh sb="0" eb="2">
      <t>トクベツ</t>
    </rPh>
    <rPh sb="2" eb="4">
      <t>リエキ</t>
    </rPh>
    <phoneticPr fontId="3"/>
  </si>
  <si>
    <t>過年度損益修正益</t>
    <rPh sb="0" eb="3">
      <t>カネンド</t>
    </rPh>
    <rPh sb="3" eb="5">
      <t>ソンエキ</t>
    </rPh>
    <rPh sb="5" eb="7">
      <t>シュウセイ</t>
    </rPh>
    <rPh sb="7" eb="8">
      <t>エキ</t>
    </rPh>
    <phoneticPr fontId="3"/>
  </si>
  <si>
    <t>―</t>
    <phoneticPr fontId="3"/>
  </si>
  <si>
    <t>農業集落排水処理施設使用料</t>
    <rPh sb="0" eb="2">
      <t>ノウギョウ</t>
    </rPh>
    <rPh sb="2" eb="4">
      <t>シュウラク</t>
    </rPh>
    <rPh sb="4" eb="6">
      <t>ハイスイ</t>
    </rPh>
    <rPh sb="6" eb="8">
      <t>ショリ</t>
    </rPh>
    <rPh sb="8" eb="13">
      <t>シセツシヨウリョウ</t>
    </rPh>
    <rPh sb="10" eb="13">
      <t>シヨウリョウ</t>
    </rPh>
    <phoneticPr fontId="3"/>
  </si>
  <si>
    <t>４</t>
    <phoneticPr fontId="3"/>
  </si>
  <si>
    <t>雑収益</t>
    <rPh sb="0" eb="1">
      <t>ザツ</t>
    </rPh>
    <rPh sb="1" eb="3">
      <t>シュウエキ</t>
    </rPh>
    <phoneticPr fontId="3"/>
  </si>
  <si>
    <t>処理施設占用料</t>
    <rPh sb="0" eb="2">
      <t>ショリ</t>
    </rPh>
    <rPh sb="2" eb="4">
      <t>シセツ</t>
    </rPh>
    <rPh sb="4" eb="6">
      <t>センヨウ</t>
    </rPh>
    <rPh sb="6" eb="7">
      <t>リョウ</t>
    </rPh>
    <phoneticPr fontId="3"/>
  </si>
  <si>
    <t>収益的収入合計</t>
    <rPh sb="0" eb="7">
      <t>シュウエキテキシュウニュウゴウケイ</t>
    </rPh>
    <phoneticPr fontId="3"/>
  </si>
  <si>
    <t>支　　　出</t>
    <rPh sb="0" eb="1">
      <t>ササ</t>
    </rPh>
    <rPh sb="4" eb="5">
      <t>デ</t>
    </rPh>
    <phoneticPr fontId="3"/>
  </si>
  <si>
    <t>公共下水道</t>
    <rPh sb="0" eb="2">
      <t>コウキョウ</t>
    </rPh>
    <rPh sb="2" eb="3">
      <t>シタ</t>
    </rPh>
    <rPh sb="3" eb="5">
      <t>スイドウ</t>
    </rPh>
    <phoneticPr fontId="3"/>
  </si>
  <si>
    <t>事業費用</t>
    <phoneticPr fontId="3"/>
  </si>
  <si>
    <t>営業費用</t>
    <rPh sb="0" eb="2">
      <t>エイギョウ</t>
    </rPh>
    <rPh sb="2" eb="4">
      <t>ヒヨウ</t>
    </rPh>
    <phoneticPr fontId="3"/>
  </si>
  <si>
    <t>汚水管渠費</t>
    <rPh sb="0" eb="2">
      <t>オスイ</t>
    </rPh>
    <rPh sb="2" eb="3">
      <t>カン</t>
    </rPh>
    <rPh sb="3" eb="4">
      <t>キョ</t>
    </rPh>
    <rPh sb="4" eb="5">
      <t>ヒ</t>
    </rPh>
    <phoneticPr fontId="3"/>
  </si>
  <si>
    <t>汚水管渠の修繕費など</t>
    <rPh sb="0" eb="2">
      <t>オスイ</t>
    </rPh>
    <rPh sb="2" eb="4">
      <t>カンキョ</t>
    </rPh>
    <rPh sb="5" eb="8">
      <t>シュウゼンヒ</t>
    </rPh>
    <phoneticPr fontId="3"/>
  </si>
  <si>
    <t>雨水管渠費</t>
    <rPh sb="0" eb="2">
      <t>ウスイ</t>
    </rPh>
    <rPh sb="2" eb="3">
      <t>カン</t>
    </rPh>
    <rPh sb="3" eb="4">
      <t>キョ</t>
    </rPh>
    <rPh sb="4" eb="5">
      <t>ヒ</t>
    </rPh>
    <phoneticPr fontId="3"/>
  </si>
  <si>
    <t>雨水管渠の修繕費など</t>
    <rPh sb="0" eb="2">
      <t>ウスイ</t>
    </rPh>
    <rPh sb="2" eb="3">
      <t>カン</t>
    </rPh>
    <rPh sb="3" eb="4">
      <t>キョ</t>
    </rPh>
    <rPh sb="5" eb="8">
      <t>シュウゼンヒ</t>
    </rPh>
    <phoneticPr fontId="3"/>
  </si>
  <si>
    <t>汚水ポンプ場費</t>
    <rPh sb="0" eb="2">
      <t>オスイ</t>
    </rPh>
    <rPh sb="5" eb="6">
      <t>ジョウ</t>
    </rPh>
    <rPh sb="6" eb="7">
      <t>ヒ</t>
    </rPh>
    <phoneticPr fontId="3"/>
  </si>
  <si>
    <t>汚水ポンプ場の維持管理費など</t>
    <rPh sb="0" eb="2">
      <t>オスイ</t>
    </rPh>
    <rPh sb="5" eb="6">
      <t>ジョウ</t>
    </rPh>
    <rPh sb="7" eb="9">
      <t>イジ</t>
    </rPh>
    <rPh sb="9" eb="12">
      <t>カンリヒ</t>
    </rPh>
    <phoneticPr fontId="3"/>
  </si>
  <si>
    <t>雨水ポンプ場費</t>
    <rPh sb="0" eb="2">
      <t>ウスイ</t>
    </rPh>
    <rPh sb="5" eb="6">
      <t>ジョウ</t>
    </rPh>
    <rPh sb="6" eb="7">
      <t>ヒ</t>
    </rPh>
    <phoneticPr fontId="3"/>
  </si>
  <si>
    <t>雨水ポンプ場の維持管理費など</t>
    <rPh sb="0" eb="2">
      <t>ウスイ</t>
    </rPh>
    <rPh sb="5" eb="6">
      <t>ジョウ</t>
    </rPh>
    <rPh sb="7" eb="9">
      <t>イジ</t>
    </rPh>
    <rPh sb="9" eb="12">
      <t>カンリヒ</t>
    </rPh>
    <phoneticPr fontId="3"/>
  </si>
  <si>
    <t>５</t>
  </si>
  <si>
    <t>調整池費</t>
    <rPh sb="0" eb="2">
      <t>チョウセイ</t>
    </rPh>
    <rPh sb="2" eb="3">
      <t>イケ</t>
    </rPh>
    <rPh sb="3" eb="4">
      <t>ヒ</t>
    </rPh>
    <phoneticPr fontId="3"/>
  </si>
  <si>
    <t>調整池の維持管理費など</t>
    <rPh sb="0" eb="3">
      <t>チョウセイイケ</t>
    </rPh>
    <rPh sb="4" eb="6">
      <t>イジ</t>
    </rPh>
    <rPh sb="6" eb="9">
      <t>カンリヒ</t>
    </rPh>
    <phoneticPr fontId="3"/>
  </si>
  <si>
    <t>６</t>
  </si>
  <si>
    <t>流域下水道維持管理費</t>
    <rPh sb="0" eb="2">
      <t>リュウイキ</t>
    </rPh>
    <rPh sb="2" eb="5">
      <t>ゲスイドウ</t>
    </rPh>
    <rPh sb="5" eb="7">
      <t>イジ</t>
    </rPh>
    <rPh sb="7" eb="10">
      <t>カンリヒ</t>
    </rPh>
    <phoneticPr fontId="3"/>
  </si>
  <si>
    <t>古利根川流域下水道維持管理負担金</t>
    <rPh sb="0" eb="1">
      <t>フル</t>
    </rPh>
    <rPh sb="1" eb="4">
      <t>トネガワ</t>
    </rPh>
    <rPh sb="4" eb="6">
      <t>リュウイキ</t>
    </rPh>
    <rPh sb="6" eb="9">
      <t>ゲスイドウ</t>
    </rPh>
    <rPh sb="9" eb="11">
      <t>イジ</t>
    </rPh>
    <rPh sb="11" eb="13">
      <t>カンリ</t>
    </rPh>
    <rPh sb="13" eb="16">
      <t>フタンキン</t>
    </rPh>
    <phoneticPr fontId="3"/>
  </si>
  <si>
    <t>７</t>
  </si>
  <si>
    <t>普及促進費</t>
    <rPh sb="0" eb="2">
      <t>フキュウ</t>
    </rPh>
    <rPh sb="2" eb="4">
      <t>ソクシン</t>
    </rPh>
    <rPh sb="4" eb="5">
      <t>ヒ</t>
    </rPh>
    <phoneticPr fontId="3"/>
  </si>
  <si>
    <t>私道内共同排水設備設置補助金など</t>
    <rPh sb="0" eb="2">
      <t>シドウ</t>
    </rPh>
    <rPh sb="2" eb="3">
      <t>ナイ</t>
    </rPh>
    <rPh sb="3" eb="5">
      <t>キョウドウ</t>
    </rPh>
    <rPh sb="5" eb="7">
      <t>ハイスイ</t>
    </rPh>
    <rPh sb="7" eb="9">
      <t>セツビ</t>
    </rPh>
    <rPh sb="9" eb="11">
      <t>セッチ</t>
    </rPh>
    <rPh sb="11" eb="14">
      <t>ホジョキン</t>
    </rPh>
    <phoneticPr fontId="3"/>
  </si>
  <si>
    <t>８</t>
  </si>
  <si>
    <t>業務費</t>
    <rPh sb="0" eb="2">
      <t>ギョウム</t>
    </rPh>
    <rPh sb="2" eb="3">
      <t>ヒ</t>
    </rPh>
    <phoneticPr fontId="3"/>
  </si>
  <si>
    <t>使用料徴収委託料</t>
    <rPh sb="0" eb="3">
      <t>シヨウリョウ</t>
    </rPh>
    <rPh sb="3" eb="5">
      <t>チョウシュウ</t>
    </rPh>
    <rPh sb="5" eb="7">
      <t>イタク</t>
    </rPh>
    <rPh sb="7" eb="8">
      <t>リョウ</t>
    </rPh>
    <phoneticPr fontId="3"/>
  </si>
  <si>
    <t>９</t>
  </si>
  <si>
    <t>総係費</t>
    <rPh sb="0" eb="2">
      <t>ソウカカリ</t>
    </rPh>
    <rPh sb="2" eb="3">
      <t>ヒ</t>
    </rPh>
    <phoneticPr fontId="3"/>
  </si>
  <si>
    <t>職員給与費、事務用品など</t>
    <rPh sb="0" eb="2">
      <t>ショクイン</t>
    </rPh>
    <rPh sb="2" eb="4">
      <t>キュウヨ</t>
    </rPh>
    <rPh sb="4" eb="5">
      <t>ヒ</t>
    </rPh>
    <rPh sb="6" eb="8">
      <t>ジム</t>
    </rPh>
    <rPh sb="8" eb="10">
      <t>ヨウヒン</t>
    </rPh>
    <phoneticPr fontId="3"/>
  </si>
  <si>
    <t>10</t>
  </si>
  <si>
    <t>減価償却費</t>
    <rPh sb="0" eb="2">
      <t>ゲンカ</t>
    </rPh>
    <rPh sb="2" eb="5">
      <t>ショウキャクヒ</t>
    </rPh>
    <phoneticPr fontId="3"/>
  </si>
  <si>
    <t>構築物、機械及び装置など</t>
    <rPh sb="0" eb="3">
      <t>コウチクブツ</t>
    </rPh>
    <rPh sb="4" eb="6">
      <t>キカイ</t>
    </rPh>
    <rPh sb="6" eb="7">
      <t>オヨ</t>
    </rPh>
    <rPh sb="8" eb="10">
      <t>ソウチ</t>
    </rPh>
    <phoneticPr fontId="3"/>
  </si>
  <si>
    <t>11</t>
    <phoneticPr fontId="3"/>
  </si>
  <si>
    <t>資産減耗費</t>
    <rPh sb="0" eb="2">
      <t>シサン</t>
    </rPh>
    <rPh sb="2" eb="4">
      <t>ゲンモウ</t>
    </rPh>
    <rPh sb="4" eb="5">
      <t>ヒ</t>
    </rPh>
    <phoneticPr fontId="3"/>
  </si>
  <si>
    <t>機械及び装置</t>
    <rPh sb="0" eb="2">
      <t>キカイ</t>
    </rPh>
    <rPh sb="2" eb="3">
      <t>オヨ</t>
    </rPh>
    <rPh sb="4" eb="6">
      <t>ソウチ</t>
    </rPh>
    <phoneticPr fontId="3"/>
  </si>
  <si>
    <t>営業外費用</t>
    <rPh sb="0" eb="3">
      <t>エイギョウガイ</t>
    </rPh>
    <rPh sb="3" eb="5">
      <t>ヒヨウ</t>
    </rPh>
    <phoneticPr fontId="3"/>
  </si>
  <si>
    <t>支払利息及び企業債取扱諸費</t>
    <rPh sb="0" eb="2">
      <t>シハライ</t>
    </rPh>
    <rPh sb="2" eb="4">
      <t>リソク</t>
    </rPh>
    <rPh sb="4" eb="5">
      <t>オヨ</t>
    </rPh>
    <rPh sb="6" eb="8">
      <t>キギョウ</t>
    </rPh>
    <rPh sb="8" eb="9">
      <t>サイ</t>
    </rPh>
    <rPh sb="9" eb="11">
      <t>トリアツカ</t>
    </rPh>
    <rPh sb="11" eb="12">
      <t>ショ</t>
    </rPh>
    <rPh sb="12" eb="13">
      <t>ヒ</t>
    </rPh>
    <phoneticPr fontId="3"/>
  </si>
  <si>
    <t>長期借入金支払利息など</t>
    <rPh sb="0" eb="2">
      <t>チョウキ</t>
    </rPh>
    <rPh sb="2" eb="4">
      <t>カリイレ</t>
    </rPh>
    <rPh sb="4" eb="5">
      <t>キン</t>
    </rPh>
    <rPh sb="5" eb="7">
      <t>シハラ</t>
    </rPh>
    <rPh sb="7" eb="9">
      <t>リソク</t>
    </rPh>
    <phoneticPr fontId="3"/>
  </si>
  <si>
    <t>消費税及び地方消費税</t>
    <rPh sb="0" eb="3">
      <t>ショウヒゼイ</t>
    </rPh>
    <rPh sb="3" eb="4">
      <t>オヨ</t>
    </rPh>
    <rPh sb="5" eb="7">
      <t>チホウ</t>
    </rPh>
    <rPh sb="7" eb="10">
      <t>ショウヒゼイ</t>
    </rPh>
    <phoneticPr fontId="3"/>
  </si>
  <si>
    <t>特別損失</t>
    <rPh sb="0" eb="2">
      <t>トクベツ</t>
    </rPh>
    <rPh sb="2" eb="4">
      <t>ソンシツ</t>
    </rPh>
    <phoneticPr fontId="3"/>
  </si>
  <si>
    <t>過年度損益修正損</t>
    <rPh sb="0" eb="3">
      <t>カネンド</t>
    </rPh>
    <rPh sb="3" eb="5">
      <t>ソンエキ</t>
    </rPh>
    <rPh sb="5" eb="7">
      <t>シュウセイ</t>
    </rPh>
    <rPh sb="7" eb="8">
      <t>ゾン</t>
    </rPh>
    <phoneticPr fontId="3"/>
  </si>
  <si>
    <t>使用料等過年度更正</t>
    <rPh sb="0" eb="3">
      <t>シヨウリョウ</t>
    </rPh>
    <rPh sb="3" eb="4">
      <t>トウ</t>
    </rPh>
    <rPh sb="4" eb="5">
      <t>ス</t>
    </rPh>
    <rPh sb="5" eb="7">
      <t>ネンド</t>
    </rPh>
    <rPh sb="7" eb="9">
      <t>コウセイ</t>
    </rPh>
    <phoneticPr fontId="3"/>
  </si>
  <si>
    <t>予備費</t>
    <rPh sb="0" eb="3">
      <t>ヨビヒ</t>
    </rPh>
    <phoneticPr fontId="3"/>
  </si>
  <si>
    <t>―</t>
  </si>
  <si>
    <t>汚水管渠の修繕費など</t>
    <rPh sb="0" eb="2">
      <t>オスイ</t>
    </rPh>
    <rPh sb="2" eb="3">
      <t>カン</t>
    </rPh>
    <rPh sb="3" eb="4">
      <t>キョ</t>
    </rPh>
    <rPh sb="5" eb="7">
      <t>シュウゼン</t>
    </rPh>
    <rPh sb="7" eb="8">
      <t>ヒ</t>
    </rPh>
    <phoneticPr fontId="3"/>
  </si>
  <si>
    <t>処理場費</t>
    <rPh sb="0" eb="2">
      <t>ショリ</t>
    </rPh>
    <rPh sb="2" eb="3">
      <t>ジョウ</t>
    </rPh>
    <rPh sb="3" eb="4">
      <t>ヒ</t>
    </rPh>
    <phoneticPr fontId="3"/>
  </si>
  <si>
    <t>処理場の維持管理費など</t>
    <rPh sb="0" eb="3">
      <t>ショリジョウ</t>
    </rPh>
    <rPh sb="4" eb="6">
      <t>イジ</t>
    </rPh>
    <rPh sb="6" eb="9">
      <t>カンリヒ</t>
    </rPh>
    <phoneticPr fontId="3"/>
  </si>
  <si>
    <t>使用料徴収委託料</t>
    <rPh sb="0" eb="3">
      <t>シヨウリョウ</t>
    </rPh>
    <rPh sb="3" eb="5">
      <t>チョウシュウ</t>
    </rPh>
    <rPh sb="5" eb="8">
      <t>イタクリョウ</t>
    </rPh>
    <phoneticPr fontId="3"/>
  </si>
  <si>
    <t>総係費</t>
    <rPh sb="0" eb="1">
      <t>ソウ</t>
    </rPh>
    <rPh sb="1" eb="2">
      <t>カカリ</t>
    </rPh>
    <rPh sb="2" eb="3">
      <t>ヒ</t>
    </rPh>
    <phoneticPr fontId="3"/>
  </si>
  <si>
    <t>支払利息及び企業債取扱諸費</t>
    <rPh sb="0" eb="2">
      <t>シハライ</t>
    </rPh>
    <rPh sb="2" eb="4">
      <t>リソク</t>
    </rPh>
    <rPh sb="4" eb="5">
      <t>オヨ</t>
    </rPh>
    <rPh sb="6" eb="8">
      <t>キギョウ</t>
    </rPh>
    <rPh sb="8" eb="9">
      <t>サイ</t>
    </rPh>
    <rPh sb="9" eb="11">
      <t>トリアツカイ</t>
    </rPh>
    <rPh sb="11" eb="12">
      <t>モロ</t>
    </rPh>
    <rPh sb="12" eb="13">
      <t>ヒ</t>
    </rPh>
    <phoneticPr fontId="3"/>
  </si>
  <si>
    <t>消費税及び
地方消費税</t>
    <rPh sb="0" eb="3">
      <t>ショウヒゼイ</t>
    </rPh>
    <rPh sb="3" eb="4">
      <t>オヨ</t>
    </rPh>
    <rPh sb="6" eb="8">
      <t>チホウ</t>
    </rPh>
    <rPh sb="8" eb="11">
      <t>ショウヒゼイ</t>
    </rPh>
    <phoneticPr fontId="3"/>
  </si>
  <si>
    <t>過年度損益修正損</t>
    <rPh sb="0" eb="3">
      <t>カネンド</t>
    </rPh>
    <rPh sb="3" eb="5">
      <t>ソンエキ</t>
    </rPh>
    <rPh sb="5" eb="7">
      <t>シュウセイ</t>
    </rPh>
    <rPh sb="7" eb="8">
      <t>ソン</t>
    </rPh>
    <phoneticPr fontId="3"/>
  </si>
  <si>
    <t>使用料過年度更正</t>
    <rPh sb="0" eb="3">
      <t>シヨウリョウ</t>
    </rPh>
    <rPh sb="3" eb="4">
      <t>ス</t>
    </rPh>
    <rPh sb="4" eb="6">
      <t>ネンド</t>
    </rPh>
    <rPh sb="6" eb="8">
      <t>コウセイ</t>
    </rPh>
    <phoneticPr fontId="3"/>
  </si>
  <si>
    <t>その他特別損失</t>
    <rPh sb="2" eb="3">
      <t>タ</t>
    </rPh>
    <rPh sb="3" eb="5">
      <t>トクベツ</t>
    </rPh>
    <rPh sb="5" eb="7">
      <t>ソンシツ</t>
    </rPh>
    <phoneticPr fontId="3"/>
  </si>
  <si>
    <t>当年度賞与引当金繰入額など</t>
    <rPh sb="0" eb="3">
      <t>トウネンド</t>
    </rPh>
    <rPh sb="3" eb="5">
      <t>ショウヨ</t>
    </rPh>
    <rPh sb="5" eb="7">
      <t>ヒキアテ</t>
    </rPh>
    <rPh sb="7" eb="8">
      <t>キン</t>
    </rPh>
    <rPh sb="8" eb="10">
      <t>クリイレ</t>
    </rPh>
    <rPh sb="10" eb="11">
      <t>ガク</t>
    </rPh>
    <phoneticPr fontId="3"/>
  </si>
  <si>
    <t>収益的支出合計</t>
    <rPh sb="0" eb="3">
      <t>シュウエキテキ</t>
    </rPh>
    <rPh sb="3" eb="5">
      <t>シシュツ</t>
    </rPh>
    <rPh sb="5" eb="7">
      <t>ゴウケイ</t>
    </rPh>
    <phoneticPr fontId="3"/>
  </si>
  <si>
    <t>公共下水道</t>
    <rPh sb="0" eb="2">
      <t>コウキョウ</t>
    </rPh>
    <rPh sb="2" eb="5">
      <t>ゲスイドウ</t>
    </rPh>
    <phoneticPr fontId="3"/>
  </si>
  <si>
    <t>事業資本的</t>
    <phoneticPr fontId="3"/>
  </si>
  <si>
    <t>企業債</t>
    <rPh sb="0" eb="2">
      <t>キギョウ</t>
    </rPh>
    <rPh sb="2" eb="3">
      <t>サイ</t>
    </rPh>
    <phoneticPr fontId="3"/>
  </si>
  <si>
    <t>収入</t>
    <phoneticPr fontId="3"/>
  </si>
  <si>
    <t>公共下水道事業債など</t>
    <rPh sb="0" eb="2">
      <t>コウキョウ</t>
    </rPh>
    <rPh sb="2" eb="5">
      <t>ゲスイドウ</t>
    </rPh>
    <rPh sb="5" eb="7">
      <t>ジギョウ</t>
    </rPh>
    <rPh sb="7" eb="8">
      <t>サイ</t>
    </rPh>
    <phoneticPr fontId="3"/>
  </si>
  <si>
    <t>国庫補助金</t>
    <rPh sb="0" eb="2">
      <t>コッコ</t>
    </rPh>
    <rPh sb="2" eb="5">
      <t>ホジョキン</t>
    </rPh>
    <phoneticPr fontId="3"/>
  </si>
  <si>
    <t>社会資本整備総合交付金</t>
    <rPh sb="0" eb="2">
      <t>シャカイ</t>
    </rPh>
    <rPh sb="2" eb="4">
      <t>シホン</t>
    </rPh>
    <rPh sb="4" eb="6">
      <t>セイビ</t>
    </rPh>
    <rPh sb="6" eb="8">
      <t>ソウゴウ</t>
    </rPh>
    <rPh sb="8" eb="11">
      <t>コウフキン</t>
    </rPh>
    <phoneticPr fontId="3"/>
  </si>
  <si>
    <t>負担金等</t>
    <rPh sb="0" eb="3">
      <t>フタンキン</t>
    </rPh>
    <rPh sb="3" eb="4">
      <t>トウ</t>
    </rPh>
    <phoneticPr fontId="3"/>
  </si>
  <si>
    <t>受益者負担金</t>
    <rPh sb="0" eb="3">
      <t>ジュエキシャ</t>
    </rPh>
    <rPh sb="3" eb="6">
      <t>フタンキン</t>
    </rPh>
    <phoneticPr fontId="3"/>
  </si>
  <si>
    <t>公共下水道事業受益者負担金</t>
    <rPh sb="0" eb="2">
      <t>コウキョウ</t>
    </rPh>
    <rPh sb="2" eb="5">
      <t>ゲスイドウ</t>
    </rPh>
    <rPh sb="5" eb="7">
      <t>ジギョウ</t>
    </rPh>
    <rPh sb="7" eb="9">
      <t>ジュエキ</t>
    </rPh>
    <rPh sb="9" eb="10">
      <t>シャ</t>
    </rPh>
    <rPh sb="10" eb="13">
      <t>フタンキン</t>
    </rPh>
    <phoneticPr fontId="3"/>
  </si>
  <si>
    <t>貸付金償還金</t>
    <rPh sb="0" eb="2">
      <t>カシツケ</t>
    </rPh>
    <rPh sb="2" eb="3">
      <t>キン</t>
    </rPh>
    <rPh sb="3" eb="6">
      <t>ショウカンキン</t>
    </rPh>
    <phoneticPr fontId="3"/>
  </si>
  <si>
    <t>水洗便所改造資金回収金</t>
    <rPh sb="0" eb="2">
      <t>スイセン</t>
    </rPh>
    <rPh sb="2" eb="4">
      <t>ベンジョ</t>
    </rPh>
    <rPh sb="4" eb="6">
      <t>カイゾウ</t>
    </rPh>
    <rPh sb="6" eb="8">
      <t>シキン</t>
    </rPh>
    <rPh sb="8" eb="10">
      <t>カイシュウ</t>
    </rPh>
    <rPh sb="10" eb="11">
      <t>キン</t>
    </rPh>
    <phoneticPr fontId="3"/>
  </si>
  <si>
    <t>事業資本的</t>
    <rPh sb="2" eb="5">
      <t>シホンテキ</t>
    </rPh>
    <phoneticPr fontId="3"/>
  </si>
  <si>
    <t>農業集落排水事業債など</t>
  </si>
  <si>
    <t>農山漁村地域整備交付金</t>
    <rPh sb="0" eb="4">
      <t>ノウサンギョソン</t>
    </rPh>
    <rPh sb="2" eb="4">
      <t>ギョソン</t>
    </rPh>
    <rPh sb="4" eb="6">
      <t>チイキ</t>
    </rPh>
    <rPh sb="6" eb="8">
      <t>セイビ</t>
    </rPh>
    <rPh sb="8" eb="11">
      <t>コウフキン</t>
    </rPh>
    <phoneticPr fontId="3"/>
  </si>
  <si>
    <t>受益者分担金</t>
    <rPh sb="0" eb="3">
      <t>ジュエキシャ</t>
    </rPh>
    <rPh sb="3" eb="6">
      <t>ブンタンキン</t>
    </rPh>
    <phoneticPr fontId="3"/>
  </si>
  <si>
    <t>農業集落排水事業受益者分担金</t>
    <rPh sb="0" eb="6">
      <t>ノウギョウシュウラクハイスイ</t>
    </rPh>
    <rPh sb="6" eb="8">
      <t>ジギョウ</t>
    </rPh>
    <rPh sb="8" eb="11">
      <t>ジュエキシャ</t>
    </rPh>
    <rPh sb="11" eb="14">
      <t>ブンタンキン</t>
    </rPh>
    <phoneticPr fontId="3"/>
  </si>
  <si>
    <t>資本的収入合計</t>
    <rPh sb="0" eb="3">
      <t>シホンテキ</t>
    </rPh>
    <rPh sb="3" eb="5">
      <t>シュウニュウ</t>
    </rPh>
    <rPh sb="5" eb="7">
      <t>ゴウケイ</t>
    </rPh>
    <phoneticPr fontId="3"/>
  </si>
  <si>
    <t>建設改良費</t>
    <rPh sb="0" eb="2">
      <t>ケンセツ</t>
    </rPh>
    <rPh sb="2" eb="4">
      <t>カイリョウ</t>
    </rPh>
    <rPh sb="4" eb="5">
      <t>ヒ</t>
    </rPh>
    <phoneticPr fontId="3"/>
  </si>
  <si>
    <t>支出</t>
    <phoneticPr fontId="3"/>
  </si>
  <si>
    <t>汚水管渠建設改良費</t>
    <rPh sb="0" eb="2">
      <t>オスイ</t>
    </rPh>
    <rPh sb="2" eb="3">
      <t>カン</t>
    </rPh>
    <rPh sb="3" eb="4">
      <t>キョ</t>
    </rPh>
    <rPh sb="4" eb="6">
      <t>ケンセツ</t>
    </rPh>
    <rPh sb="6" eb="8">
      <t>カイリョウ</t>
    </rPh>
    <rPh sb="8" eb="9">
      <t>ヒ</t>
    </rPh>
    <phoneticPr fontId="3"/>
  </si>
  <si>
    <t>下水道管布設工事など</t>
    <rPh sb="0" eb="3">
      <t>ゲスイドウ</t>
    </rPh>
    <rPh sb="3" eb="4">
      <t>カン</t>
    </rPh>
    <rPh sb="4" eb="6">
      <t>フセツ</t>
    </rPh>
    <rPh sb="6" eb="8">
      <t>コウジ</t>
    </rPh>
    <phoneticPr fontId="3"/>
  </si>
  <si>
    <t>汚水ポンプ場建設改良費</t>
    <rPh sb="0" eb="2">
      <t>オスイ</t>
    </rPh>
    <rPh sb="5" eb="6">
      <t>ジョウ</t>
    </rPh>
    <rPh sb="6" eb="8">
      <t>ケンセツ</t>
    </rPh>
    <rPh sb="8" eb="10">
      <t>カイリョウ</t>
    </rPh>
    <rPh sb="10" eb="11">
      <t>ヒ</t>
    </rPh>
    <phoneticPr fontId="3"/>
  </si>
  <si>
    <t>下新井中継ポンプ場実施設計など</t>
    <rPh sb="0" eb="3">
      <t>シモアライ</t>
    </rPh>
    <rPh sb="3" eb="5">
      <t>チュウケイ</t>
    </rPh>
    <rPh sb="8" eb="9">
      <t>ジョウ</t>
    </rPh>
    <rPh sb="9" eb="11">
      <t>ジッシ</t>
    </rPh>
    <rPh sb="11" eb="13">
      <t>セッケイ</t>
    </rPh>
    <phoneticPr fontId="3"/>
  </si>
  <si>
    <t>雨水ポンプ場建設改良費</t>
    <rPh sb="0" eb="2">
      <t>ウスイ</t>
    </rPh>
    <rPh sb="5" eb="6">
      <t>ジョウ</t>
    </rPh>
    <rPh sb="6" eb="8">
      <t>ケンセツ</t>
    </rPh>
    <rPh sb="8" eb="10">
      <t>カイリョウ</t>
    </rPh>
    <rPh sb="10" eb="11">
      <t>ヒ</t>
    </rPh>
    <phoneticPr fontId="3"/>
  </si>
  <si>
    <t>桜田雨水ポンプ場実施設計など</t>
    <rPh sb="0" eb="2">
      <t>サクラダ</t>
    </rPh>
    <rPh sb="2" eb="4">
      <t>ウスイ</t>
    </rPh>
    <rPh sb="7" eb="8">
      <t>ジョウ</t>
    </rPh>
    <rPh sb="8" eb="10">
      <t>ジッシ</t>
    </rPh>
    <rPh sb="10" eb="12">
      <t>セッケイ</t>
    </rPh>
    <rPh sb="11" eb="12">
      <t>シセツ</t>
    </rPh>
    <phoneticPr fontId="3"/>
  </si>
  <si>
    <t>流域下水道建設費</t>
    <rPh sb="0" eb="2">
      <t>リュウイキ</t>
    </rPh>
    <rPh sb="2" eb="5">
      <t>ゲスイドウ</t>
    </rPh>
    <rPh sb="5" eb="8">
      <t>ケンセツヒ</t>
    </rPh>
    <phoneticPr fontId="3"/>
  </si>
  <si>
    <t>古利根川流域下水道建設負担金</t>
    <rPh sb="0" eb="1">
      <t>フル</t>
    </rPh>
    <rPh sb="1" eb="4">
      <t>トネガワ</t>
    </rPh>
    <rPh sb="4" eb="6">
      <t>リュウイキ</t>
    </rPh>
    <rPh sb="6" eb="9">
      <t>ゲスイドウ</t>
    </rPh>
    <rPh sb="9" eb="11">
      <t>ケンセツ</t>
    </rPh>
    <rPh sb="11" eb="14">
      <t>フタンキン</t>
    </rPh>
    <phoneticPr fontId="3"/>
  </si>
  <si>
    <t>５</t>
    <phoneticPr fontId="3"/>
  </si>
  <si>
    <t>事務費</t>
    <rPh sb="0" eb="3">
      <t>ジムヒ</t>
    </rPh>
    <phoneticPr fontId="3"/>
  </si>
  <si>
    <t>職員給与費、旅費など</t>
    <rPh sb="0" eb="2">
      <t>ショクイン</t>
    </rPh>
    <rPh sb="2" eb="4">
      <t>キュウヨ</t>
    </rPh>
    <rPh sb="4" eb="5">
      <t>ヒ</t>
    </rPh>
    <rPh sb="6" eb="8">
      <t>リョヒ</t>
    </rPh>
    <phoneticPr fontId="3"/>
  </si>
  <si>
    <t>廃</t>
    <rPh sb="0" eb="1">
      <t>ハイ</t>
    </rPh>
    <phoneticPr fontId="3"/>
  </si>
  <si>
    <t>調整池建設改良費</t>
    <rPh sb="0" eb="3">
      <t>チョウセイイケ</t>
    </rPh>
    <rPh sb="3" eb="8">
      <t>ケンセツカイリョウヒ</t>
    </rPh>
    <phoneticPr fontId="3"/>
  </si>
  <si>
    <t>企業債償還金</t>
    <rPh sb="0" eb="3">
      <t>キギョウサイ</t>
    </rPh>
    <rPh sb="3" eb="6">
      <t>ショウカンキン</t>
    </rPh>
    <phoneticPr fontId="3"/>
  </si>
  <si>
    <t>長期借入金元金償還</t>
    <rPh sb="0" eb="2">
      <t>チョウキ</t>
    </rPh>
    <rPh sb="2" eb="4">
      <t>カリイレ</t>
    </rPh>
    <rPh sb="4" eb="5">
      <t>キン</t>
    </rPh>
    <rPh sb="5" eb="7">
      <t>ガンキン</t>
    </rPh>
    <rPh sb="7" eb="9">
      <t>ショウカン</t>
    </rPh>
    <phoneticPr fontId="3"/>
  </si>
  <si>
    <t>3</t>
    <phoneticPr fontId="3"/>
  </si>
  <si>
    <t>貸付金</t>
    <rPh sb="0" eb="2">
      <t>カシツケ</t>
    </rPh>
    <rPh sb="2" eb="3">
      <t>キン</t>
    </rPh>
    <phoneticPr fontId="3"/>
  </si>
  <si>
    <t>水洗便所改造資金貸付金</t>
    <rPh sb="0" eb="2">
      <t>スイセン</t>
    </rPh>
    <rPh sb="2" eb="4">
      <t>ベンジョ</t>
    </rPh>
    <rPh sb="4" eb="6">
      <t>カイゾウ</t>
    </rPh>
    <rPh sb="6" eb="8">
      <t>シキン</t>
    </rPh>
    <rPh sb="8" eb="10">
      <t>カシツケ</t>
    </rPh>
    <rPh sb="10" eb="11">
      <t>キン</t>
    </rPh>
    <phoneticPr fontId="3"/>
  </si>
  <si>
    <t>4</t>
    <phoneticPr fontId="3"/>
  </si>
  <si>
    <t>太田袋地区基本設計</t>
    <rPh sb="0" eb="3">
      <t>オオタブクロ</t>
    </rPh>
    <rPh sb="3" eb="5">
      <t>チク</t>
    </rPh>
    <rPh sb="5" eb="7">
      <t>キホン</t>
    </rPh>
    <rPh sb="7" eb="9">
      <t>セッケイ</t>
    </rPh>
    <phoneticPr fontId="3"/>
  </si>
  <si>
    <t>※資本的収入が資本的支出に対して不足する額は、減価償却費などの現金支出を伴わない費用などで補てんいたします。</t>
    <rPh sb="1" eb="4">
      <t>シホンテキ</t>
    </rPh>
    <rPh sb="4" eb="6">
      <t>シュウニュウ</t>
    </rPh>
    <rPh sb="7" eb="10">
      <t>シホンテキ</t>
    </rPh>
    <rPh sb="10" eb="12">
      <t>シシュツ</t>
    </rPh>
    <rPh sb="13" eb="14">
      <t>タイ</t>
    </rPh>
    <rPh sb="16" eb="18">
      <t>フソク</t>
    </rPh>
    <rPh sb="20" eb="21">
      <t>ガク</t>
    </rPh>
    <rPh sb="23" eb="25">
      <t>ゲンカ</t>
    </rPh>
    <rPh sb="25" eb="27">
      <t>ショウキャク</t>
    </rPh>
    <rPh sb="27" eb="28">
      <t>ヒ</t>
    </rPh>
    <rPh sb="31" eb="33">
      <t>ゲンキン</t>
    </rPh>
    <rPh sb="33" eb="35">
      <t>シシュツ</t>
    </rPh>
    <rPh sb="36" eb="37">
      <t>トモナ</t>
    </rPh>
    <rPh sb="40" eb="42">
      <t>ヒヨウ</t>
    </rPh>
    <phoneticPr fontId="3"/>
  </si>
  <si>
    <t>※令和3年度要求額（Ａ）、令和3年度上下水道経営課査定額（Ｂ）又は令和2年度当初予算額（Ｄ）が0の場合の増減率は「―」と表記しています。</t>
    <phoneticPr fontId="3"/>
  </si>
  <si>
    <t>―</t>
    <phoneticPr fontId="2"/>
  </si>
  <si>
    <t>処理場建設改良費</t>
    <rPh sb="0" eb="3">
      <t>ショリジョウ</t>
    </rPh>
    <rPh sb="3" eb="5">
      <t>ケンセツ</t>
    </rPh>
    <rPh sb="5" eb="7">
      <t>カイリョウ</t>
    </rPh>
    <rPh sb="7" eb="8">
      <t>ヒ</t>
    </rPh>
    <phoneticPr fontId="3"/>
  </si>
  <si>
    <t>令和３年度
要求額
（Ａ）</t>
    <rPh sb="0" eb="2">
      <t>レイワ</t>
    </rPh>
    <rPh sb="3" eb="5">
      <t>ネンド</t>
    </rPh>
    <rPh sb="6" eb="9">
      <t>ヨウキュウガク</t>
    </rPh>
    <phoneticPr fontId="3"/>
  </si>
  <si>
    <t>令和３年度
上下水道経営課
査定額（Ｂ）</t>
    <rPh sb="0" eb="2">
      <t>レイワ</t>
    </rPh>
    <rPh sb="3" eb="5">
      <t>ネンド</t>
    </rPh>
    <rPh sb="6" eb="10">
      <t>ジョウゲスイドウ</t>
    </rPh>
    <rPh sb="10" eb="12">
      <t>ケイエイ</t>
    </rPh>
    <rPh sb="12" eb="13">
      <t>カ</t>
    </rPh>
    <rPh sb="14" eb="16">
      <t>サテイ</t>
    </rPh>
    <rPh sb="16" eb="17">
      <t>ガク</t>
    </rPh>
    <phoneticPr fontId="3"/>
  </si>
  <si>
    <t>令和３年度
最終査定額
（Ｃ）</t>
    <rPh sb="0" eb="2">
      <t>レイワ</t>
    </rPh>
    <rPh sb="3" eb="5">
      <t>ネンド</t>
    </rPh>
    <rPh sb="6" eb="8">
      <t>サイシュウ</t>
    </rPh>
    <rPh sb="8" eb="10">
      <t>サテイ</t>
    </rPh>
    <rPh sb="10" eb="11">
      <t>ガク</t>
    </rPh>
    <phoneticPr fontId="3"/>
  </si>
  <si>
    <t>比較（Ｃ)－（Ａ)</t>
    <rPh sb="0" eb="2">
      <t>ヒカク</t>
    </rPh>
    <phoneticPr fontId="3"/>
  </si>
  <si>
    <t>比較（Ｃ)－（Ｂ)</t>
    <rPh sb="0" eb="2">
      <t>ヒカク</t>
    </rPh>
    <phoneticPr fontId="3"/>
  </si>
  <si>
    <t>令和２年度
予算額
（Ｄ)</t>
    <rPh sb="0" eb="2">
      <t>レイワ</t>
    </rPh>
    <rPh sb="3" eb="5">
      <t>ネンド</t>
    </rPh>
    <rPh sb="4" eb="5">
      <t>ド</t>
    </rPh>
    <rPh sb="6" eb="8">
      <t>ヨサン</t>
    </rPh>
    <rPh sb="8" eb="9">
      <t>ガク</t>
    </rPh>
    <phoneticPr fontId="3"/>
  </si>
  <si>
    <t>比較（Ｃ)－（Ｄ)</t>
    <rPh sb="0" eb="2">
      <t>ヒカク</t>
    </rPh>
    <phoneticPr fontId="3"/>
  </si>
  <si>
    <t>農業集落排</t>
    <rPh sb="0" eb="2">
      <t>ノウギョウ</t>
    </rPh>
    <rPh sb="2" eb="4">
      <t>シュウラク</t>
    </rPh>
    <rPh sb="4" eb="5">
      <t>ハイ</t>
    </rPh>
    <phoneticPr fontId="3"/>
  </si>
  <si>
    <t>水事業収益</t>
    <phoneticPr fontId="3"/>
  </si>
  <si>
    <t>水事業資本</t>
    <rPh sb="3" eb="5">
      <t>シホン</t>
    </rPh>
    <phoneticPr fontId="3"/>
  </si>
  <si>
    <t>的収入</t>
    <phoneticPr fontId="3"/>
  </si>
  <si>
    <t>水事業費用</t>
    <phoneticPr fontId="3"/>
  </si>
  <si>
    <t>的支出</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</si>
</sst>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quot;▲ &quot;#,##0&quot; &quot;"/>
    <numFmt numFmtId="177" formatCode="0.0%&quot; &quot;;&quot;▲ &quot;0.0%&quot; &quot;"/>
  </numFmts>
  <fonts count="8" x14ac:knownFonts="1">
    <font>
      <sz val="12"/>
      <color theme="1"/>
      <name val="ＭＳ 明朝"/>
      <family val="2"/>
      <charset val="128"/>
    </font>
    <font>
      <sz val="12"/>
      <color theme="1"/>
      <name val="ＭＳ 明朝"/>
      <family val="2"/>
      <charset val="128"/>
    </font>
    <font>
      <sz val="6"/>
      <name val="ＭＳ 明朝"/>
      <family val="2"/>
      <charset val="128"/>
    </font>
    <font>
      <sz val="6"/>
      <name val="ＭＳ Ｐゴシック"/>
      <family val="3"/>
      <charset val="128"/>
    </font>
    <font>
      <sz val="10"/>
      <name val="ＭＳ ゴシック"/>
      <family val="3"/>
      <charset val="128"/>
    </font>
    <font>
      <sz val="10"/>
      <color theme="1"/>
      <name val="ＭＳ ゴシック"/>
      <family val="3"/>
      <charset val="128"/>
    </font>
    <font>
      <sz val="14"/>
      <color theme="1"/>
      <name val="ＭＳ ゴシック"/>
      <family val="3"/>
      <charset val="128"/>
    </font>
    <font>
      <sz val="14"/>
      <name val="ＭＳ ゴシック"/>
      <family val="3"/>
      <charset val="128"/>
    </font>
  </fonts>
  <fills count="4">
    <fill>
      <patternFill patternType="none"/>
    </fill>
    <fill>
      <patternFill patternType="gray125"/>
    </fill>
    <fill>
      <patternFill patternType="solid">
        <fgColor rgb="FFFFCC99"/>
        <bgColor indexed="64"/>
      </patternFill>
    </fill>
    <fill>
      <patternFill patternType="solid">
        <fgColor theme="5" tint="0.79998168889431442"/>
        <bgColor indexed="64"/>
      </patternFill>
    </fill>
  </fills>
  <borders count="4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9">
    <xf numFmtId="0" fontId="0" fillId="0" borderId="0" xfId="0">
      <alignment vertical="center"/>
    </xf>
    <xf numFmtId="38" fontId="4" fillId="0" borderId="0" xfId="1" applyFont="1" applyAlignment="1">
      <alignment vertical="center"/>
    </xf>
    <xf numFmtId="38" fontId="4" fillId="0" borderId="0" xfId="1" applyFont="1" applyAlignment="1">
      <alignment vertical="center" wrapText="1"/>
    </xf>
    <xf numFmtId="49" fontId="4" fillId="0" borderId="0" xfId="1" applyNumberFormat="1" applyFont="1" applyAlignment="1"/>
    <xf numFmtId="0" fontId="4" fillId="0" borderId="0" xfId="0" applyFont="1" applyAlignment="1"/>
    <xf numFmtId="0" fontId="4" fillId="0" borderId="0" xfId="0" applyFont="1" applyBorder="1" applyAlignment="1"/>
    <xf numFmtId="176" fontId="4" fillId="0" borderId="0" xfId="1" applyNumberFormat="1" applyFont="1" applyAlignment="1">
      <alignment vertical="center"/>
    </xf>
    <xf numFmtId="176" fontId="5" fillId="2" borderId="7" xfId="0" applyNumberFormat="1" applyFont="1" applyFill="1" applyBorder="1" applyAlignment="1">
      <alignment horizontal="center" vertical="center"/>
    </xf>
    <xf numFmtId="176" fontId="4" fillId="0" borderId="9" xfId="1" applyNumberFormat="1" applyFont="1" applyBorder="1" applyAlignment="1">
      <alignment vertical="center"/>
    </xf>
    <xf numFmtId="176" fontId="4" fillId="0" borderId="0" xfId="1" applyNumberFormat="1" applyFont="1" applyBorder="1" applyAlignment="1">
      <alignment vertical="center"/>
    </xf>
    <xf numFmtId="176" fontId="4" fillId="0" borderId="0" xfId="1" applyNumberFormat="1" applyFont="1" applyAlignment="1"/>
    <xf numFmtId="177" fontId="4" fillId="0" borderId="0" xfId="1" applyNumberFormat="1" applyFont="1" applyAlignment="1">
      <alignment vertical="center"/>
    </xf>
    <xf numFmtId="177" fontId="5" fillId="2" borderId="10" xfId="0" applyNumberFormat="1" applyFont="1" applyFill="1" applyBorder="1" applyAlignment="1">
      <alignment horizontal="center" vertical="center"/>
    </xf>
    <xf numFmtId="177" fontId="4" fillId="0" borderId="9" xfId="1" applyNumberFormat="1" applyFont="1" applyBorder="1" applyAlignment="1">
      <alignment horizontal="right" vertical="center"/>
    </xf>
    <xf numFmtId="177" fontId="4" fillId="0" borderId="9" xfId="1" applyNumberFormat="1" applyFont="1" applyBorder="1" applyAlignment="1">
      <alignment horizontal="center" vertical="center"/>
    </xf>
    <xf numFmtId="177" fontId="4" fillId="0" borderId="0" xfId="1" applyNumberFormat="1" applyFont="1" applyBorder="1" applyAlignment="1">
      <alignment vertical="center"/>
    </xf>
    <xf numFmtId="177" fontId="4" fillId="0" borderId="0" xfId="1" applyNumberFormat="1" applyFont="1" applyAlignment="1"/>
    <xf numFmtId="177" fontId="4" fillId="0" borderId="0" xfId="1" applyNumberFormat="1" applyFont="1" applyAlignment="1">
      <alignment horizontal="right" vertical="center"/>
    </xf>
    <xf numFmtId="177" fontId="5" fillId="2" borderId="22" xfId="0" applyNumberFormat="1" applyFont="1" applyFill="1" applyBorder="1" applyAlignment="1">
      <alignment horizontal="center" vertical="center"/>
    </xf>
    <xf numFmtId="38" fontId="4" fillId="0" borderId="27" xfId="1" applyFont="1" applyBorder="1" applyAlignment="1">
      <alignment vertical="center"/>
    </xf>
    <xf numFmtId="177" fontId="4" fillId="0" borderId="28" xfId="1" applyNumberFormat="1" applyFont="1" applyBorder="1" applyAlignment="1">
      <alignment horizontal="right" vertical="center"/>
    </xf>
    <xf numFmtId="38" fontId="4" fillId="0" borderId="29" xfId="1" applyFont="1" applyBorder="1" applyAlignment="1">
      <alignment vertical="center"/>
    </xf>
    <xf numFmtId="38" fontId="4" fillId="0" borderId="26" xfId="1" applyFont="1" applyBorder="1" applyAlignment="1">
      <alignment vertical="center"/>
    </xf>
    <xf numFmtId="176" fontId="4" fillId="0" borderId="32" xfId="1" applyNumberFormat="1" applyFont="1" applyBorder="1" applyAlignment="1">
      <alignment vertical="center"/>
    </xf>
    <xf numFmtId="177" fontId="4" fillId="0" borderId="32" xfId="1" applyNumberFormat="1" applyFont="1" applyBorder="1" applyAlignment="1">
      <alignment horizontal="right" vertical="center"/>
    </xf>
    <xf numFmtId="177" fontId="4" fillId="0" borderId="33" xfId="1" applyNumberFormat="1" applyFont="1" applyBorder="1" applyAlignment="1">
      <alignment horizontal="right" vertical="center"/>
    </xf>
    <xf numFmtId="38" fontId="4" fillId="0" borderId="2" xfId="1" applyFont="1" applyBorder="1" applyAlignment="1">
      <alignment vertical="center" wrapText="1"/>
    </xf>
    <xf numFmtId="38" fontId="4" fillId="0" borderId="9" xfId="1" applyFont="1" applyBorder="1" applyAlignment="1">
      <alignment vertical="center" wrapText="1"/>
    </xf>
    <xf numFmtId="38" fontId="4" fillId="0" borderId="4" xfId="1" applyFont="1" applyBorder="1" applyAlignment="1">
      <alignment vertical="center" wrapText="1"/>
    </xf>
    <xf numFmtId="38" fontId="4" fillId="0" borderId="6" xfId="1" applyFont="1" applyBorder="1" applyAlignment="1">
      <alignment vertical="center" wrapText="1"/>
    </xf>
    <xf numFmtId="38" fontId="4" fillId="0" borderId="0" xfId="1" applyFont="1" applyBorder="1" applyAlignment="1">
      <alignment vertical="center" wrapText="1"/>
    </xf>
    <xf numFmtId="38" fontId="4" fillId="0" borderId="0" xfId="1" applyFont="1" applyBorder="1" applyAlignment="1">
      <alignment horizontal="distributed" vertical="center" wrapText="1"/>
    </xf>
    <xf numFmtId="49" fontId="4" fillId="0" borderId="0" xfId="1" applyNumberFormat="1" applyFont="1" applyAlignment="1">
      <alignment wrapText="1"/>
    </xf>
    <xf numFmtId="176" fontId="4" fillId="3" borderId="21" xfId="0" applyNumberFormat="1" applyFont="1" applyFill="1" applyBorder="1" applyAlignment="1">
      <alignment horizontal="right" vertical="center"/>
    </xf>
    <xf numFmtId="176" fontId="4" fillId="3" borderId="9" xfId="1" applyNumberFormat="1" applyFont="1" applyFill="1" applyBorder="1" applyAlignment="1">
      <alignment vertical="center"/>
    </xf>
    <xf numFmtId="177" fontId="4" fillId="3" borderId="28" xfId="1" applyNumberFormat="1" applyFont="1" applyFill="1" applyBorder="1" applyAlignment="1">
      <alignment vertical="center"/>
    </xf>
    <xf numFmtId="177" fontId="4" fillId="3" borderId="28" xfId="1" applyNumberFormat="1" applyFont="1" applyFill="1" applyBorder="1" applyAlignment="1">
      <alignment horizontal="center" vertical="center"/>
    </xf>
    <xf numFmtId="176" fontId="4" fillId="3" borderId="34" xfId="0" applyNumberFormat="1" applyFont="1" applyFill="1" applyBorder="1" applyAlignment="1">
      <alignment horizontal="right" vertical="center"/>
    </xf>
    <xf numFmtId="176" fontId="4" fillId="3" borderId="32" xfId="1" applyNumberFormat="1" applyFont="1" applyFill="1" applyBorder="1" applyAlignment="1">
      <alignment vertical="center"/>
    </xf>
    <xf numFmtId="177" fontId="4" fillId="3" borderId="33" xfId="1" applyNumberFormat="1" applyFont="1" applyFill="1" applyBorder="1" applyAlignment="1">
      <alignment vertical="center"/>
    </xf>
    <xf numFmtId="0" fontId="4" fillId="0" borderId="0" xfId="0" applyFont="1" applyAlignment="1">
      <alignment horizontal="center" vertical="center"/>
    </xf>
    <xf numFmtId="49" fontId="4" fillId="0" borderId="1" xfId="0" applyNumberFormat="1" applyFont="1" applyBorder="1" applyAlignment="1">
      <alignment vertical="center"/>
    </xf>
    <xf numFmtId="49" fontId="4" fillId="0" borderId="11" xfId="0" applyNumberFormat="1" applyFont="1" applyBorder="1" applyAlignment="1">
      <alignment vertical="center"/>
    </xf>
    <xf numFmtId="0" fontId="4" fillId="0" borderId="0" xfId="0" applyFont="1" applyAlignment="1">
      <alignment vertical="center"/>
    </xf>
    <xf numFmtId="49" fontId="4" fillId="0" borderId="3" xfId="0" applyNumberFormat="1" applyFont="1" applyBorder="1" applyAlignment="1">
      <alignment vertical="center"/>
    </xf>
    <xf numFmtId="49" fontId="4" fillId="0" borderId="12" xfId="0" applyNumberFormat="1" applyFont="1" applyBorder="1" applyAlignment="1">
      <alignment vertical="center"/>
    </xf>
    <xf numFmtId="49" fontId="4" fillId="0" borderId="10" xfId="0" applyNumberFormat="1" applyFont="1" applyBorder="1" applyAlignment="1">
      <alignment vertical="center"/>
    </xf>
    <xf numFmtId="49" fontId="4" fillId="0" borderId="9" xfId="0" applyNumberFormat="1" applyFont="1" applyBorder="1" applyAlignment="1">
      <alignment vertical="center" wrapText="1" shrinkToFit="1"/>
    </xf>
    <xf numFmtId="49" fontId="4" fillId="0" borderId="2" xfId="0" applyNumberFormat="1" applyFont="1" applyBorder="1" applyAlignment="1">
      <alignment vertical="center" wrapText="1" shrinkToFit="1"/>
    </xf>
    <xf numFmtId="49" fontId="4" fillId="0" borderId="5" xfId="0" applyNumberFormat="1" applyFont="1" applyBorder="1" applyAlignment="1">
      <alignment vertical="center"/>
    </xf>
    <xf numFmtId="49" fontId="4" fillId="0" borderId="0" xfId="0" applyNumberFormat="1" applyFont="1" applyBorder="1" applyAlignment="1">
      <alignment horizontal="left" vertical="center"/>
    </xf>
    <xf numFmtId="49" fontId="4" fillId="0" borderId="0" xfId="0" applyNumberFormat="1" applyFont="1" applyBorder="1" applyAlignment="1">
      <alignment vertical="center"/>
    </xf>
    <xf numFmtId="49" fontId="4" fillId="0" borderId="9" xfId="0" applyNumberFormat="1" applyFont="1" applyBorder="1" applyAlignment="1">
      <alignment vertical="center" wrapText="1"/>
    </xf>
    <xf numFmtId="49" fontId="4" fillId="0" borderId="13" xfId="0" applyNumberFormat="1" applyFont="1" applyBorder="1" applyAlignment="1">
      <alignment vertical="center" wrapText="1" shrinkToFit="1"/>
    </xf>
    <xf numFmtId="49" fontId="4" fillId="0" borderId="1" xfId="0" applyNumberFormat="1" applyFont="1" applyFill="1" applyBorder="1" applyAlignment="1">
      <alignment vertical="center"/>
    </xf>
    <xf numFmtId="49" fontId="4" fillId="0" borderId="10" xfId="0" applyNumberFormat="1" applyFont="1" applyFill="1" applyBorder="1" applyAlignment="1">
      <alignment vertical="center"/>
    </xf>
    <xf numFmtId="49" fontId="4" fillId="0" borderId="3" xfId="0" applyNumberFormat="1" applyFont="1" applyFill="1" applyBorder="1" applyAlignment="1">
      <alignment vertical="center"/>
    </xf>
    <xf numFmtId="49" fontId="4" fillId="0" borderId="2" xfId="0" applyNumberFormat="1" applyFont="1" applyFill="1" applyBorder="1" applyAlignment="1">
      <alignment vertical="center" wrapText="1" shrinkToFit="1"/>
    </xf>
    <xf numFmtId="49" fontId="4" fillId="0" borderId="5" xfId="0" applyNumberFormat="1" applyFont="1" applyFill="1" applyBorder="1" applyAlignment="1">
      <alignment vertical="center"/>
    </xf>
    <xf numFmtId="49" fontId="4" fillId="0" borderId="9" xfId="0" applyNumberFormat="1" applyFont="1" applyFill="1" applyBorder="1" applyAlignment="1">
      <alignment vertical="center" wrapText="1"/>
    </xf>
    <xf numFmtId="49" fontId="4" fillId="0" borderId="2" xfId="0" applyNumberFormat="1" applyFont="1" applyFill="1" applyBorder="1" applyAlignment="1">
      <alignment vertical="center" wrapText="1"/>
    </xf>
    <xf numFmtId="49" fontId="4" fillId="0" borderId="9" xfId="0" applyNumberFormat="1" applyFont="1" applyFill="1" applyBorder="1" applyAlignment="1">
      <alignment vertical="center" wrapText="1" shrinkToFit="1"/>
    </xf>
    <xf numFmtId="49" fontId="4" fillId="0" borderId="0" xfId="0" applyNumberFormat="1" applyFont="1" applyAlignment="1">
      <alignment horizontal="center" vertical="center"/>
    </xf>
    <xf numFmtId="49" fontId="4" fillId="0" borderId="0" xfId="0" applyNumberFormat="1" applyFont="1" applyAlignment="1">
      <alignment horizontal="center" vertical="center" wrapText="1"/>
    </xf>
    <xf numFmtId="0" fontId="4" fillId="0" borderId="0" xfId="0" applyFont="1" applyAlignment="1">
      <alignment wrapText="1"/>
    </xf>
    <xf numFmtId="0" fontId="4" fillId="0" borderId="0" xfId="0" applyFont="1" applyBorder="1" applyAlignment="1">
      <alignment vertical="center" wrapText="1" shrinkToFit="1"/>
    </xf>
    <xf numFmtId="0" fontId="4" fillId="0" borderId="0" xfId="0" applyFont="1" applyFill="1" applyBorder="1" applyAlignment="1">
      <alignment wrapText="1" shrinkToFit="1"/>
    </xf>
    <xf numFmtId="49" fontId="4" fillId="0" borderId="0" xfId="0" applyNumberFormat="1" applyFont="1" applyBorder="1" applyAlignment="1">
      <alignment vertical="center" wrapText="1" shrinkToFit="1"/>
    </xf>
    <xf numFmtId="49" fontId="4" fillId="0" borderId="2" xfId="0" applyNumberFormat="1" applyFont="1" applyBorder="1" applyAlignment="1">
      <alignment vertical="center" wrapText="1"/>
    </xf>
    <xf numFmtId="49" fontId="4" fillId="0" borderId="12" xfId="0" applyNumberFormat="1" applyFont="1" applyBorder="1" applyAlignment="1">
      <alignment vertical="center" wrapText="1"/>
    </xf>
    <xf numFmtId="49" fontId="4" fillId="0" borderId="4" xfId="0" applyNumberFormat="1" applyFont="1" applyBorder="1" applyAlignment="1">
      <alignment vertical="center" wrapText="1"/>
    </xf>
    <xf numFmtId="49" fontId="4" fillId="0" borderId="6" xfId="0" applyNumberFormat="1" applyFont="1" applyBorder="1" applyAlignment="1">
      <alignment vertical="center" wrapText="1"/>
    </xf>
    <xf numFmtId="49" fontId="4" fillId="0" borderId="0" xfId="0" applyNumberFormat="1" applyFont="1" applyBorder="1" applyAlignment="1">
      <alignment vertical="center" wrapText="1"/>
    </xf>
    <xf numFmtId="49" fontId="4" fillId="0" borderId="11" xfId="0" applyNumberFormat="1" applyFont="1" applyBorder="1" applyAlignment="1">
      <alignment vertical="center" wrapText="1"/>
    </xf>
    <xf numFmtId="49" fontId="4" fillId="0" borderId="12" xfId="0" applyNumberFormat="1" applyFont="1" applyBorder="1" applyAlignment="1">
      <alignment vertical="center" wrapText="1" shrinkToFit="1"/>
    </xf>
    <xf numFmtId="49" fontId="4" fillId="0" borderId="12" xfId="0" applyNumberFormat="1" applyFont="1" applyFill="1" applyBorder="1" applyAlignment="1">
      <alignment vertical="center" wrapText="1"/>
    </xf>
    <xf numFmtId="49" fontId="4" fillId="0" borderId="4" xfId="0" applyNumberFormat="1" applyFont="1" applyFill="1" applyBorder="1" applyAlignment="1">
      <alignment vertical="center" wrapText="1"/>
    </xf>
    <xf numFmtId="49" fontId="4" fillId="0" borderId="12" xfId="0" applyNumberFormat="1" applyFont="1" applyFill="1" applyBorder="1" applyAlignment="1">
      <alignment vertical="center" wrapText="1" shrinkToFit="1"/>
    </xf>
    <xf numFmtId="49" fontId="4" fillId="0" borderId="6" xfId="0" applyNumberFormat="1" applyFont="1" applyFill="1" applyBorder="1" applyAlignment="1">
      <alignment vertical="center" wrapText="1"/>
    </xf>
    <xf numFmtId="49" fontId="4" fillId="0" borderId="0" xfId="0" applyNumberFormat="1" applyFont="1" applyBorder="1" applyAlignment="1">
      <alignment horizontal="left" vertical="center" wrapText="1"/>
    </xf>
    <xf numFmtId="49" fontId="4" fillId="0" borderId="4" xfId="0" applyNumberFormat="1" applyFont="1" applyFill="1" applyBorder="1" applyAlignment="1">
      <alignment vertical="center" wrapText="1" shrinkToFit="1"/>
    </xf>
    <xf numFmtId="176" fontId="4" fillId="0" borderId="0" xfId="0" applyNumberFormat="1" applyFont="1" applyAlignment="1"/>
    <xf numFmtId="176" fontId="4" fillId="0" borderId="0" xfId="0" applyNumberFormat="1" applyFont="1" applyAlignment="1">
      <alignment horizontal="center" vertical="center"/>
    </xf>
    <xf numFmtId="176" fontId="4" fillId="0" borderId="8" xfId="0" applyNumberFormat="1" applyFont="1" applyBorder="1" applyAlignment="1">
      <alignment vertical="center"/>
    </xf>
    <xf numFmtId="176" fontId="4" fillId="0" borderId="8" xfId="0" applyNumberFormat="1" applyFont="1" applyBorder="1" applyAlignment="1">
      <alignment horizontal="right" vertical="center"/>
    </xf>
    <xf numFmtId="176" fontId="4" fillId="0" borderId="0" xfId="0" applyNumberFormat="1" applyFont="1" applyBorder="1" applyAlignment="1">
      <alignment vertical="center"/>
    </xf>
    <xf numFmtId="176" fontId="4" fillId="0" borderId="0" xfId="0" applyNumberFormat="1" applyFont="1" applyBorder="1" applyAlignment="1">
      <alignment horizontal="right" vertical="top"/>
    </xf>
    <xf numFmtId="176" fontId="4" fillId="0" borderId="10" xfId="0" applyNumberFormat="1" applyFont="1" applyBorder="1" applyAlignment="1">
      <alignment vertical="center"/>
    </xf>
    <xf numFmtId="176" fontId="4" fillId="0" borderId="5" xfId="0" applyNumberFormat="1" applyFont="1" applyBorder="1" applyAlignment="1">
      <alignment vertical="center"/>
    </xf>
    <xf numFmtId="176" fontId="4" fillId="0" borderId="0" xfId="0" applyNumberFormat="1" applyFont="1" applyBorder="1" applyAlignment="1"/>
    <xf numFmtId="176" fontId="4" fillId="0" borderId="0" xfId="0" applyNumberFormat="1" applyFont="1" applyBorder="1" applyAlignment="1">
      <alignment horizontal="right" vertical="center"/>
    </xf>
    <xf numFmtId="176" fontId="4" fillId="0" borderId="0" xfId="0" applyNumberFormat="1" applyFont="1" applyAlignment="1">
      <alignment horizontal="left"/>
    </xf>
    <xf numFmtId="176" fontId="4" fillId="0" borderId="0" xfId="0" applyNumberFormat="1" applyFont="1" applyBorder="1" applyAlignment="1">
      <alignment horizontal="left"/>
    </xf>
    <xf numFmtId="176" fontId="4" fillId="3" borderId="8" xfId="0" applyNumberFormat="1" applyFont="1" applyFill="1" applyBorder="1" applyAlignment="1">
      <alignment horizontal="right" vertical="center"/>
    </xf>
    <xf numFmtId="176" fontId="4" fillId="0" borderId="13" xfId="0" applyNumberFormat="1" applyFont="1" applyBorder="1" applyAlignment="1"/>
    <xf numFmtId="176" fontId="4" fillId="0" borderId="0" xfId="0" applyNumberFormat="1" applyFont="1" applyFill="1" applyBorder="1" applyAlignment="1">
      <alignment horizontal="right" vertical="center"/>
    </xf>
    <xf numFmtId="177" fontId="4" fillId="0" borderId="0" xfId="0" applyNumberFormat="1" applyFont="1" applyAlignment="1"/>
    <xf numFmtId="177" fontId="4" fillId="0" borderId="0" xfId="0" applyNumberFormat="1" applyFont="1" applyAlignment="1">
      <alignment horizontal="center" vertical="center"/>
    </xf>
    <xf numFmtId="177" fontId="4" fillId="0" borderId="8" xfId="0" applyNumberFormat="1" applyFont="1" applyBorder="1" applyAlignment="1">
      <alignment horizontal="right" vertical="center"/>
    </xf>
    <xf numFmtId="177" fontId="4" fillId="0" borderId="0" xfId="0" applyNumberFormat="1" applyFont="1" applyBorder="1" applyAlignment="1">
      <alignment vertical="center"/>
    </xf>
    <xf numFmtId="177" fontId="4" fillId="0" borderId="10" xfId="0" applyNumberFormat="1" applyFont="1" applyBorder="1" applyAlignment="1">
      <alignment horizontal="right" vertical="center"/>
    </xf>
    <xf numFmtId="177" fontId="4" fillId="0" borderId="13" xfId="0" applyNumberFormat="1" applyFont="1" applyBorder="1" applyAlignment="1"/>
    <xf numFmtId="177" fontId="4" fillId="0" borderId="0" xfId="0" applyNumberFormat="1" applyFont="1" applyBorder="1" applyAlignment="1">
      <alignment horizontal="right" vertical="center"/>
    </xf>
    <xf numFmtId="177" fontId="4" fillId="0" borderId="0" xfId="0" applyNumberFormat="1" applyFont="1" applyBorder="1" applyAlignment="1">
      <alignment horizontal="left"/>
    </xf>
    <xf numFmtId="177" fontId="4" fillId="0" borderId="0" xfId="0" applyNumberFormat="1" applyFont="1" applyFill="1" applyBorder="1" applyAlignment="1">
      <alignment vertical="center"/>
    </xf>
    <xf numFmtId="177" fontId="4" fillId="3" borderId="22" xfId="0" applyNumberFormat="1" applyFont="1" applyFill="1" applyBorder="1" applyAlignment="1">
      <alignment vertical="center"/>
    </xf>
    <xf numFmtId="176" fontId="4" fillId="3" borderId="38" xfId="0" applyNumberFormat="1" applyFont="1" applyFill="1" applyBorder="1" applyAlignment="1">
      <alignment horizontal="right" vertical="center"/>
    </xf>
    <xf numFmtId="177" fontId="4" fillId="3" borderId="39" xfId="0" applyNumberFormat="1" applyFont="1" applyFill="1" applyBorder="1" applyAlignment="1">
      <alignment vertical="center"/>
    </xf>
    <xf numFmtId="49" fontId="4" fillId="0" borderId="27" xfId="0" applyNumberFormat="1" applyFont="1" applyBorder="1" applyAlignment="1">
      <alignment vertical="center"/>
    </xf>
    <xf numFmtId="0" fontId="4" fillId="0" borderId="28" xfId="0" applyFont="1" applyBorder="1" applyAlignment="1">
      <alignment horizontal="center" vertical="center" wrapText="1" shrinkToFit="1"/>
    </xf>
    <xf numFmtId="49" fontId="4" fillId="0" borderId="29" xfId="0" applyNumberFormat="1" applyFont="1" applyBorder="1" applyAlignment="1">
      <alignment vertical="center"/>
    </xf>
    <xf numFmtId="0" fontId="4" fillId="0" borderId="28" xfId="0" applyFont="1" applyBorder="1" applyAlignment="1">
      <alignment vertical="center" wrapText="1" shrinkToFit="1"/>
    </xf>
    <xf numFmtId="49" fontId="4" fillId="0" borderId="40" xfId="0" applyNumberFormat="1" applyFont="1" applyBorder="1" applyAlignment="1">
      <alignment vertical="center"/>
    </xf>
    <xf numFmtId="49" fontId="4" fillId="0" borderId="41" xfId="0" applyNumberFormat="1" applyFont="1" applyBorder="1" applyAlignment="1">
      <alignment vertical="center"/>
    </xf>
    <xf numFmtId="176" fontId="4" fillId="0" borderId="38" xfId="0" applyNumberFormat="1" applyFont="1" applyBorder="1" applyAlignment="1">
      <alignment vertical="center"/>
    </xf>
    <xf numFmtId="176" fontId="4" fillId="0" borderId="38" xfId="0" applyNumberFormat="1" applyFont="1" applyBorder="1" applyAlignment="1">
      <alignment horizontal="right" vertical="center"/>
    </xf>
    <xf numFmtId="177" fontId="4" fillId="0" borderId="38" xfId="0" applyNumberFormat="1" applyFont="1" applyBorder="1" applyAlignment="1">
      <alignment horizontal="right" vertical="center"/>
    </xf>
    <xf numFmtId="177" fontId="4" fillId="0" borderId="42" xfId="0" applyNumberFormat="1" applyFont="1" applyBorder="1" applyAlignment="1">
      <alignment horizontal="right" vertical="center"/>
    </xf>
    <xf numFmtId="49" fontId="4" fillId="0" borderId="26" xfId="0" applyNumberFormat="1" applyFont="1" applyBorder="1" applyAlignment="1">
      <alignment vertical="center"/>
    </xf>
    <xf numFmtId="0" fontId="4" fillId="0" borderId="37" xfId="0" applyFont="1" applyBorder="1" applyAlignment="1">
      <alignment vertical="center" wrapText="1" shrinkToFit="1"/>
    </xf>
    <xf numFmtId="176" fontId="4" fillId="0" borderId="41" xfId="0" applyNumberFormat="1" applyFont="1" applyBorder="1" applyAlignment="1">
      <alignment vertical="center"/>
    </xf>
    <xf numFmtId="0" fontId="4" fillId="0" borderId="43" xfId="0" applyFont="1" applyBorder="1" applyAlignment="1">
      <alignment vertical="center" wrapText="1" shrinkToFit="1"/>
    </xf>
    <xf numFmtId="49" fontId="4" fillId="0" borderId="4" xfId="0" applyNumberFormat="1" applyFont="1" applyBorder="1" applyAlignment="1">
      <alignment vertical="center" wrapText="1" shrinkToFit="1"/>
    </xf>
    <xf numFmtId="49" fontId="4" fillId="0" borderId="6" xfId="0" applyNumberFormat="1" applyFont="1" applyBorder="1" applyAlignment="1">
      <alignment vertical="center" wrapText="1" shrinkToFit="1"/>
    </xf>
    <xf numFmtId="177" fontId="4" fillId="0" borderId="5" xfId="0" applyNumberFormat="1" applyFont="1" applyBorder="1" applyAlignment="1">
      <alignment horizontal="right" vertical="center"/>
    </xf>
    <xf numFmtId="0" fontId="4" fillId="0" borderId="37" xfId="0" applyFont="1" applyBorder="1" applyAlignment="1">
      <alignment horizontal="center" vertical="center" wrapText="1" shrinkToFit="1"/>
    </xf>
    <xf numFmtId="177" fontId="4" fillId="0" borderId="8" xfId="0" applyNumberFormat="1" applyFont="1" applyBorder="1" applyAlignment="1">
      <alignment horizontal="center" vertical="center"/>
    </xf>
    <xf numFmtId="176" fontId="4" fillId="3" borderId="44" xfId="0" applyNumberFormat="1" applyFont="1" applyFill="1" applyBorder="1" applyAlignment="1">
      <alignment horizontal="right" vertical="center"/>
    </xf>
    <xf numFmtId="176" fontId="4" fillId="3" borderId="7" xfId="0" applyNumberFormat="1" applyFont="1" applyFill="1" applyBorder="1" applyAlignment="1">
      <alignment horizontal="right" vertical="center"/>
    </xf>
    <xf numFmtId="177" fontId="4" fillId="3" borderId="45" xfId="0" applyNumberFormat="1" applyFont="1" applyFill="1" applyBorder="1" applyAlignment="1">
      <alignment horizontal="center" vertical="center"/>
    </xf>
    <xf numFmtId="177" fontId="4" fillId="3" borderId="22" xfId="0" applyNumberFormat="1" applyFont="1" applyFill="1" applyBorder="1" applyAlignment="1">
      <alignment horizontal="center" vertical="center"/>
    </xf>
    <xf numFmtId="0" fontId="4" fillId="0" borderId="46" xfId="0" applyFont="1" applyBorder="1" applyAlignment="1">
      <alignment vertical="center" wrapText="1" shrinkToFit="1"/>
    </xf>
    <xf numFmtId="0" fontId="4" fillId="0" borderId="47" xfId="0" applyFont="1" applyBorder="1" applyAlignment="1">
      <alignment vertical="center" wrapText="1" shrinkToFit="1"/>
    </xf>
    <xf numFmtId="177" fontId="4" fillId="0" borderId="22" xfId="0" applyNumberFormat="1" applyFont="1" applyBorder="1" applyAlignment="1">
      <alignment horizontal="right" vertical="center"/>
    </xf>
    <xf numFmtId="49" fontId="4" fillId="0" borderId="48" xfId="0" applyNumberFormat="1" applyFont="1" applyBorder="1" applyAlignment="1">
      <alignment vertical="center" wrapText="1" shrinkToFit="1"/>
    </xf>
    <xf numFmtId="177" fontId="4" fillId="0" borderId="39" xfId="0" applyNumberFormat="1" applyFont="1" applyBorder="1" applyAlignment="1">
      <alignment horizontal="right" vertical="center"/>
    </xf>
    <xf numFmtId="49" fontId="4" fillId="0" borderId="0" xfId="0" applyNumberFormat="1" applyFont="1" applyAlignment="1">
      <alignment vertical="center"/>
    </xf>
    <xf numFmtId="49" fontId="4" fillId="0" borderId="0" xfId="0" applyNumberFormat="1" applyFont="1" applyAlignment="1">
      <alignment horizontal="left" vertical="center" wrapText="1"/>
    </xf>
    <xf numFmtId="49" fontId="4" fillId="0" borderId="0" xfId="0" applyNumberFormat="1" applyFont="1" applyAlignment="1">
      <alignment vertical="center" wrapText="1"/>
    </xf>
    <xf numFmtId="49" fontId="4" fillId="0" borderId="48" xfId="0" applyNumberFormat="1" applyFont="1" applyBorder="1" applyAlignment="1">
      <alignment vertical="center" wrapText="1"/>
    </xf>
    <xf numFmtId="49" fontId="4" fillId="0" borderId="13" xfId="0" applyNumberFormat="1" applyFont="1" applyBorder="1" applyAlignment="1">
      <alignment vertical="center" wrapText="1"/>
    </xf>
    <xf numFmtId="49" fontId="4" fillId="0" borderId="0" xfId="0" applyNumberFormat="1" applyFont="1" applyAlignment="1">
      <alignment horizontal="left" vertical="center"/>
    </xf>
    <xf numFmtId="176" fontId="4" fillId="0" borderId="7" xfId="0" applyNumberFormat="1" applyFont="1" applyBorder="1" applyAlignment="1">
      <alignment vertical="center"/>
    </xf>
    <xf numFmtId="176" fontId="4" fillId="0" borderId="7" xfId="0" applyNumberFormat="1" applyFont="1" applyBorder="1" applyAlignment="1">
      <alignment horizontal="right" vertical="center"/>
    </xf>
    <xf numFmtId="177" fontId="4" fillId="0" borderId="7" xfId="0" applyNumberFormat="1" applyFont="1" applyBorder="1" applyAlignment="1">
      <alignment horizontal="right" vertical="center"/>
    </xf>
    <xf numFmtId="0" fontId="4" fillId="0" borderId="36" xfId="0" applyFont="1" applyBorder="1" applyAlignment="1">
      <alignment vertical="center" wrapText="1" shrinkToFit="1"/>
    </xf>
    <xf numFmtId="177" fontId="4" fillId="0" borderId="45" xfId="0" applyNumberFormat="1" applyFont="1" applyBorder="1" applyAlignment="1">
      <alignment horizontal="right" vertical="center"/>
    </xf>
    <xf numFmtId="49" fontId="4" fillId="0" borderId="27" xfId="0" applyNumberFormat="1" applyFont="1" applyFill="1" applyBorder="1" applyAlignment="1">
      <alignment vertical="center"/>
    </xf>
    <xf numFmtId="49" fontId="4" fillId="0" borderId="29" xfId="0" applyNumberFormat="1" applyFont="1" applyFill="1" applyBorder="1" applyAlignment="1">
      <alignment vertical="center"/>
    </xf>
    <xf numFmtId="177" fontId="4" fillId="0" borderId="22" xfId="0" applyNumberFormat="1" applyFont="1" applyBorder="1" applyAlignment="1">
      <alignment horizontal="center" vertical="center"/>
    </xf>
    <xf numFmtId="49" fontId="4" fillId="0" borderId="26" xfId="0" applyNumberFormat="1" applyFont="1" applyFill="1" applyBorder="1" applyAlignment="1">
      <alignment vertical="center"/>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5" xfId="0" applyFont="1" applyFill="1" applyBorder="1" applyAlignment="1">
      <alignment horizontal="center" vertical="center" wrapText="1"/>
    </xf>
    <xf numFmtId="176" fontId="5" fillId="2" borderId="19" xfId="0" applyNumberFormat="1" applyFont="1" applyFill="1" applyBorder="1" applyAlignment="1">
      <alignment horizontal="center" vertical="center" wrapText="1"/>
    </xf>
    <xf numFmtId="176" fontId="5" fillId="2" borderId="21" xfId="0" applyNumberFormat="1" applyFont="1" applyFill="1" applyBorder="1" applyAlignment="1">
      <alignment horizontal="center" vertical="center"/>
    </xf>
    <xf numFmtId="0" fontId="5" fillId="2" borderId="15" xfId="0" applyFont="1" applyFill="1" applyBorder="1" applyAlignment="1">
      <alignment horizontal="center" vertical="center"/>
    </xf>
    <xf numFmtId="0" fontId="5" fillId="2" borderId="20" xfId="0" applyFont="1" applyFill="1" applyBorder="1" applyAlignment="1">
      <alignment horizontal="center" vertical="center"/>
    </xf>
    <xf numFmtId="38" fontId="4" fillId="0" borderId="30" xfId="1" applyFont="1" applyBorder="1" applyAlignment="1">
      <alignment horizontal="center" vertical="center"/>
    </xf>
    <xf numFmtId="38" fontId="4" fillId="0" borderId="31" xfId="1" applyFont="1" applyBorder="1" applyAlignment="1">
      <alignment horizontal="center" vertical="center"/>
    </xf>
    <xf numFmtId="38" fontId="4" fillId="0" borderId="32" xfId="1" applyFont="1" applyBorder="1" applyAlignment="1">
      <alignment horizontal="center" vertical="center"/>
    </xf>
    <xf numFmtId="38" fontId="4" fillId="2" borderId="23" xfId="1" applyFont="1" applyFill="1" applyBorder="1" applyAlignment="1">
      <alignment horizontal="center" vertical="center"/>
    </xf>
    <xf numFmtId="38" fontId="4" fillId="2" borderId="24" xfId="1" applyFont="1" applyFill="1" applyBorder="1" applyAlignment="1">
      <alignment horizontal="center" vertical="center"/>
    </xf>
    <xf numFmtId="38" fontId="4" fillId="2" borderId="26" xfId="1" applyFont="1" applyFill="1" applyBorder="1" applyAlignment="1">
      <alignment horizontal="center" vertical="center"/>
    </xf>
    <xf numFmtId="38" fontId="4" fillId="2" borderId="6" xfId="1" applyFont="1" applyFill="1" applyBorder="1" applyAlignment="1">
      <alignment horizontal="center" vertical="center"/>
    </xf>
    <xf numFmtId="0" fontId="5" fillId="2" borderId="14" xfId="0" applyFont="1" applyFill="1" applyBorder="1" applyAlignment="1">
      <alignment horizontal="center" vertical="center" wrapText="1"/>
    </xf>
    <xf numFmtId="0" fontId="5" fillId="2" borderId="8" xfId="0" applyFont="1" applyFill="1" applyBorder="1" applyAlignment="1">
      <alignment horizontal="center" vertical="center" wrapText="1"/>
    </xf>
    <xf numFmtId="176" fontId="5" fillId="2" borderId="14" xfId="0" applyNumberFormat="1" applyFont="1" applyFill="1" applyBorder="1" applyAlignment="1">
      <alignment horizontal="center" vertical="center" wrapText="1"/>
    </xf>
    <xf numFmtId="176" fontId="5" fillId="2" borderId="8" xfId="0" applyNumberFormat="1" applyFont="1" applyFill="1" applyBorder="1" applyAlignment="1">
      <alignment horizontal="center" vertical="center"/>
    </xf>
    <xf numFmtId="38" fontId="6" fillId="0" borderId="0" xfId="1" applyFont="1" applyAlignment="1">
      <alignment horizontal="center" vertical="center"/>
    </xf>
    <xf numFmtId="38" fontId="4" fillId="0" borderId="0" xfId="1" applyFont="1" applyAlignment="1">
      <alignment horizontal="center" vertical="center"/>
    </xf>
    <xf numFmtId="0" fontId="4" fillId="2" borderId="35" xfId="0" applyFont="1" applyFill="1" applyBorder="1" applyAlignment="1">
      <alignment horizontal="center" vertical="center" wrapText="1" justifyLastLine="1"/>
    </xf>
    <xf numFmtId="0" fontId="4" fillId="2" borderId="36" xfId="0" applyFont="1" applyFill="1" applyBorder="1" applyAlignment="1">
      <alignment horizontal="center" vertical="center" wrapText="1" justifyLastLine="1"/>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0" xfId="0" applyNumberFormat="1" applyFont="1" applyAlignment="1">
      <alignment horizontal="center"/>
    </xf>
    <xf numFmtId="49" fontId="4" fillId="2" borderId="23" xfId="0" applyNumberFormat="1" applyFont="1" applyFill="1" applyBorder="1" applyAlignment="1">
      <alignment horizontal="center" vertical="center" wrapText="1"/>
    </xf>
    <xf numFmtId="49" fontId="4" fillId="2" borderId="24" xfId="0" applyNumberFormat="1" applyFont="1" applyFill="1" applyBorder="1" applyAlignment="1">
      <alignment horizontal="center" vertical="center" wrapText="1"/>
    </xf>
    <xf numFmtId="49" fontId="4" fillId="2" borderId="26"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2" borderId="15"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0" fontId="4" fillId="0" borderId="0" xfId="0" applyFont="1" applyAlignment="1">
      <alignment horizontal="center"/>
    </xf>
    <xf numFmtId="49" fontId="7" fillId="0" borderId="0" xfId="0" applyNumberFormat="1" applyFont="1" applyAlignment="1">
      <alignment horizontal="center" vertical="center"/>
    </xf>
    <xf numFmtId="0" fontId="5" fillId="2" borderId="18" xfId="0" applyFont="1" applyFill="1" applyBorder="1" applyAlignment="1">
      <alignment horizontal="center" vertical="center" wrapText="1"/>
    </xf>
    <xf numFmtId="0" fontId="4" fillId="2" borderId="20" xfId="0" applyFont="1" applyFill="1" applyBorder="1" applyAlignment="1">
      <alignment horizontal="center" vertical="center" wrapText="1" justifyLastLine="1"/>
    </xf>
    <xf numFmtId="0" fontId="4" fillId="2" borderId="37" xfId="0" applyFont="1" applyFill="1" applyBorder="1" applyAlignment="1">
      <alignment horizontal="center" vertical="center" wrapText="1" justifyLastLine="1"/>
    </xf>
  </cellXfs>
  <cellStyles count="2">
    <cellStyle name="桁区切り" xfId="1" builtinId="6"/>
    <cellStyle name="標準" xfId="0" builtinId="0"/>
  </cellStyles>
  <dxfs count="0"/>
  <tableStyles count="0" defaultTableStyle="TableStyleMedium2" defaultPivotStyle="PivotStyleLight16"/>
  <colors>
    <mruColors>
      <color rgb="FFFFCC99"/>
      <color rgb="FFFABF8F"/>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4"/>
  <sheetViews>
    <sheetView view="pageBreakPreview" topLeftCell="A13" zoomScale="85" zoomScaleNormal="70" zoomScaleSheetLayoutView="85" workbookViewId="0">
      <selection activeCell="D26" sqref="D26"/>
    </sheetView>
  </sheetViews>
  <sheetFormatPr defaultRowHeight="12" x14ac:dyDescent="0.15"/>
  <cols>
    <col min="1" max="1" width="2" style="1" customWidth="1"/>
    <col min="2" max="3" width="13.625" style="2" customWidth="1"/>
    <col min="4" max="7" width="15.625" style="6" customWidth="1"/>
    <col min="8" max="8" width="12.625" style="11" customWidth="1"/>
    <col min="9" max="9" width="15.625" style="6" customWidth="1"/>
    <col min="10" max="10" width="12.625" style="11" customWidth="1"/>
    <col min="11" max="12" width="15.625" style="6" customWidth="1"/>
    <col min="13" max="13" width="12.625" style="11" customWidth="1"/>
    <col min="14" max="14" width="3.125" style="1" customWidth="1"/>
    <col min="15" max="16384" width="9" style="1"/>
  </cols>
  <sheetData>
    <row r="1" spans="1:13" ht="17.25" x14ac:dyDescent="0.15">
      <c r="A1" s="170" t="s">
        <v>0</v>
      </c>
      <c r="B1" s="170"/>
      <c r="C1" s="170"/>
      <c r="D1" s="170"/>
      <c r="E1" s="170"/>
      <c r="F1" s="170"/>
      <c r="G1" s="170"/>
      <c r="H1" s="170"/>
      <c r="I1" s="170"/>
      <c r="J1" s="170"/>
      <c r="K1" s="170"/>
      <c r="L1" s="170"/>
      <c r="M1" s="170"/>
    </row>
    <row r="2" spans="1:13" x14ac:dyDescent="0.15">
      <c r="M2" s="17"/>
    </row>
    <row r="3" spans="1:13" x14ac:dyDescent="0.15">
      <c r="A3" s="171" t="s">
        <v>1</v>
      </c>
      <c r="B3" s="171"/>
      <c r="C3" s="171"/>
      <c r="D3" s="171"/>
      <c r="E3" s="171"/>
      <c r="F3" s="171"/>
      <c r="G3" s="171"/>
      <c r="H3" s="171"/>
      <c r="I3" s="171"/>
      <c r="J3" s="171"/>
      <c r="K3" s="171"/>
      <c r="L3" s="171"/>
      <c r="M3" s="171"/>
    </row>
    <row r="4" spans="1:13" ht="12.75" thickBot="1" x14ac:dyDescent="0.2">
      <c r="B4" s="2" t="s">
        <v>2</v>
      </c>
      <c r="M4" s="17" t="s">
        <v>3</v>
      </c>
    </row>
    <row r="5" spans="1:13" ht="20.100000000000001" customHeight="1" x14ac:dyDescent="0.15">
      <c r="A5" s="162" t="s">
        <v>4</v>
      </c>
      <c r="B5" s="163"/>
      <c r="C5" s="166" t="s">
        <v>5</v>
      </c>
      <c r="D5" s="168" t="s">
        <v>170</v>
      </c>
      <c r="E5" s="168" t="s">
        <v>171</v>
      </c>
      <c r="F5" s="168" t="s">
        <v>172</v>
      </c>
      <c r="G5" s="151" t="s">
        <v>173</v>
      </c>
      <c r="H5" s="152"/>
      <c r="I5" s="153" t="s">
        <v>174</v>
      </c>
      <c r="J5" s="154"/>
      <c r="K5" s="155" t="s">
        <v>175</v>
      </c>
      <c r="L5" s="157" t="s">
        <v>176</v>
      </c>
      <c r="M5" s="158"/>
    </row>
    <row r="6" spans="1:13" ht="20.100000000000001" customHeight="1" x14ac:dyDescent="0.15">
      <c r="A6" s="164"/>
      <c r="B6" s="165"/>
      <c r="C6" s="167"/>
      <c r="D6" s="169"/>
      <c r="E6" s="169"/>
      <c r="F6" s="169"/>
      <c r="G6" s="7"/>
      <c r="H6" s="12" t="s">
        <v>6</v>
      </c>
      <c r="I6" s="7"/>
      <c r="J6" s="18" t="s">
        <v>6</v>
      </c>
      <c r="K6" s="156"/>
      <c r="L6" s="7"/>
      <c r="M6" s="18" t="s">
        <v>6</v>
      </c>
    </row>
    <row r="7" spans="1:13" ht="27.95" customHeight="1" x14ac:dyDescent="0.15">
      <c r="A7" s="19">
        <v>1</v>
      </c>
      <c r="B7" s="26" t="s">
        <v>7</v>
      </c>
      <c r="C7" s="27"/>
      <c r="D7" s="8">
        <f>SUM(D8:D10)</f>
        <v>3747813</v>
      </c>
      <c r="E7" s="8">
        <f>SUM(E8:E10)</f>
        <v>3770538</v>
      </c>
      <c r="F7" s="8">
        <f>SUM(F8:F10)</f>
        <v>3770538</v>
      </c>
      <c r="G7" s="8">
        <f>F7-D7</f>
        <v>22725</v>
      </c>
      <c r="H7" s="13">
        <f>G7/D7</f>
        <v>6.0635362543435328E-3</v>
      </c>
      <c r="I7" s="8">
        <f>F7-E7</f>
        <v>0</v>
      </c>
      <c r="J7" s="20">
        <f>I7/E7</f>
        <v>0</v>
      </c>
      <c r="K7" s="33">
        <f>SUM(K8:K10)</f>
        <v>3922770</v>
      </c>
      <c r="L7" s="34">
        <f>F7-K7</f>
        <v>-152232</v>
      </c>
      <c r="M7" s="35">
        <f>L7/K7</f>
        <v>-3.8807271392408936E-2</v>
      </c>
    </row>
    <row r="8" spans="1:13" ht="27.95" customHeight="1" x14ac:dyDescent="0.15">
      <c r="A8" s="21"/>
      <c r="B8" s="28" t="s">
        <v>8</v>
      </c>
      <c r="C8" s="27" t="s">
        <v>9</v>
      </c>
      <c r="D8" s="8">
        <f>'最終査定（３条＋４条）'!G8</f>
        <v>1822297</v>
      </c>
      <c r="E8" s="8">
        <f>'最終査定（３条＋４条）'!H8</f>
        <v>1812589</v>
      </c>
      <c r="F8" s="8">
        <f>'最終査定（３条＋４条）'!I8</f>
        <v>1812589</v>
      </c>
      <c r="G8" s="8">
        <f t="shared" ref="G8:G10" si="0">F8-D8</f>
        <v>-9708</v>
      </c>
      <c r="H8" s="13">
        <f t="shared" ref="H8:H15" si="1">G8/D8</f>
        <v>-5.3273423596702403E-3</v>
      </c>
      <c r="I8" s="8">
        <f t="shared" ref="I8:I10" si="2">F8-E8</f>
        <v>0</v>
      </c>
      <c r="J8" s="20">
        <f t="shared" ref="J8:J10" si="3">I8/E8</f>
        <v>0</v>
      </c>
      <c r="K8" s="33">
        <f>'最終査定（３条＋４条）'!N8</f>
        <v>1834535</v>
      </c>
      <c r="L8" s="34">
        <f t="shared" ref="L8:L10" si="4">F8-K8</f>
        <v>-21946</v>
      </c>
      <c r="M8" s="35">
        <f t="shared" ref="M8:M10" si="5">L8/K8</f>
        <v>-1.1962704445540696E-2</v>
      </c>
    </row>
    <row r="9" spans="1:13" ht="27.95" customHeight="1" x14ac:dyDescent="0.15">
      <c r="A9" s="21"/>
      <c r="B9" s="28"/>
      <c r="C9" s="27" t="s">
        <v>10</v>
      </c>
      <c r="D9" s="8">
        <f>'最終査定（３条＋４条）'!G12</f>
        <v>1925515</v>
      </c>
      <c r="E9" s="8">
        <f>'最終査定（３条＋４条）'!H12</f>
        <v>1957948</v>
      </c>
      <c r="F9" s="8">
        <f>'最終査定（３条＋４条）'!I12</f>
        <v>1957948</v>
      </c>
      <c r="G9" s="8">
        <f t="shared" si="0"/>
        <v>32433</v>
      </c>
      <c r="H9" s="13">
        <f t="shared" si="1"/>
        <v>1.6843805423484105E-2</v>
      </c>
      <c r="I9" s="8">
        <f t="shared" si="2"/>
        <v>0</v>
      </c>
      <c r="J9" s="20">
        <f t="shared" si="3"/>
        <v>0</v>
      </c>
      <c r="K9" s="33">
        <f>'最終査定（３条＋４条）'!N12</f>
        <v>2088234</v>
      </c>
      <c r="L9" s="34">
        <f t="shared" si="4"/>
        <v>-130286</v>
      </c>
      <c r="M9" s="35">
        <f t="shared" si="5"/>
        <v>-6.2390517537785517E-2</v>
      </c>
    </row>
    <row r="10" spans="1:13" ht="27.95" customHeight="1" x14ac:dyDescent="0.15">
      <c r="A10" s="22"/>
      <c r="B10" s="29"/>
      <c r="C10" s="27" t="s">
        <v>11</v>
      </c>
      <c r="D10" s="8">
        <f>'最終査定（３条＋４条）'!G17</f>
        <v>1</v>
      </c>
      <c r="E10" s="8">
        <f>'最終査定（３条＋４条）'!H17</f>
        <v>1</v>
      </c>
      <c r="F10" s="8">
        <f>'最終査定（３条＋４条）'!I17</f>
        <v>1</v>
      </c>
      <c r="G10" s="8">
        <f t="shared" si="0"/>
        <v>0</v>
      </c>
      <c r="H10" s="13">
        <f t="shared" si="1"/>
        <v>0</v>
      </c>
      <c r="I10" s="8">
        <f t="shared" si="2"/>
        <v>0</v>
      </c>
      <c r="J10" s="20">
        <f t="shared" si="3"/>
        <v>0</v>
      </c>
      <c r="K10" s="33">
        <f>'最終査定（３条＋４条）'!N17</f>
        <v>1</v>
      </c>
      <c r="L10" s="34">
        <f t="shared" si="4"/>
        <v>0</v>
      </c>
      <c r="M10" s="35">
        <f t="shared" si="5"/>
        <v>0</v>
      </c>
    </row>
    <row r="11" spans="1:13" ht="27.95" customHeight="1" x14ac:dyDescent="0.15">
      <c r="A11" s="19">
        <v>2</v>
      </c>
      <c r="B11" s="26" t="s">
        <v>12</v>
      </c>
      <c r="C11" s="27"/>
      <c r="D11" s="8">
        <f>SUM(D12:D14)</f>
        <v>860171</v>
      </c>
      <c r="E11" s="8">
        <f>SUM(E12:E14)</f>
        <v>687977</v>
      </c>
      <c r="F11" s="8">
        <f>SUM(F12:F14)</f>
        <v>687977</v>
      </c>
      <c r="G11" s="8">
        <f>F11-D11</f>
        <v>-172194</v>
      </c>
      <c r="H11" s="13">
        <f t="shared" si="1"/>
        <v>-0.20018577701410534</v>
      </c>
      <c r="I11" s="8">
        <f>F11-E11</f>
        <v>0</v>
      </c>
      <c r="J11" s="20">
        <f>I11/E11</f>
        <v>0</v>
      </c>
      <c r="K11" s="33">
        <f>SUM(K12:K14)</f>
        <v>0</v>
      </c>
      <c r="L11" s="34">
        <f>F11-K11</f>
        <v>687977</v>
      </c>
      <c r="M11" s="36" t="s">
        <v>168</v>
      </c>
    </row>
    <row r="12" spans="1:13" ht="27.95" customHeight="1" x14ac:dyDescent="0.15">
      <c r="A12" s="21"/>
      <c r="B12" s="28" t="s">
        <v>8</v>
      </c>
      <c r="C12" s="27" t="s">
        <v>9</v>
      </c>
      <c r="D12" s="8">
        <f>'最終査定（３条＋４条）'!G20</f>
        <v>157110</v>
      </c>
      <c r="E12" s="8">
        <f>'最終査定（３条＋４条）'!H20</f>
        <v>157110</v>
      </c>
      <c r="F12" s="8">
        <f>'最終査定（３条＋４条）'!I20</f>
        <v>157110</v>
      </c>
      <c r="G12" s="8">
        <f t="shared" ref="G12:G15" si="6">F12-D12</f>
        <v>0</v>
      </c>
      <c r="H12" s="13">
        <f t="shared" si="1"/>
        <v>0</v>
      </c>
      <c r="I12" s="8">
        <f t="shared" ref="I12:I14" si="7">F12-E12</f>
        <v>0</v>
      </c>
      <c r="J12" s="20">
        <f t="shared" ref="J12:J15" si="8">I12/E12</f>
        <v>0</v>
      </c>
      <c r="K12" s="33">
        <f>'最終査定（３条＋４条）'!N20</f>
        <v>0</v>
      </c>
      <c r="L12" s="34">
        <f t="shared" ref="L12:L15" si="9">F12-K12</f>
        <v>157110</v>
      </c>
      <c r="M12" s="36" t="s">
        <v>168</v>
      </c>
    </row>
    <row r="13" spans="1:13" ht="27.95" customHeight="1" x14ac:dyDescent="0.15">
      <c r="A13" s="21"/>
      <c r="B13" s="28"/>
      <c r="C13" s="27" t="s">
        <v>10</v>
      </c>
      <c r="D13" s="8">
        <f>'最終査定（３条＋４条）'!G22</f>
        <v>703061</v>
      </c>
      <c r="E13" s="8">
        <f>'最終査定（３条＋４条）'!H22</f>
        <v>530866</v>
      </c>
      <c r="F13" s="8">
        <f>'最終査定（３条＋４条）'!I22</f>
        <v>530866</v>
      </c>
      <c r="G13" s="8">
        <f t="shared" si="6"/>
        <v>-172195</v>
      </c>
      <c r="H13" s="13">
        <f t="shared" si="1"/>
        <v>-0.24492184888651197</v>
      </c>
      <c r="I13" s="8">
        <f t="shared" si="7"/>
        <v>0</v>
      </c>
      <c r="J13" s="20">
        <f t="shared" si="8"/>
        <v>0</v>
      </c>
      <c r="K13" s="33">
        <f>'最終査定（３条＋４条）'!N22</f>
        <v>0</v>
      </c>
      <c r="L13" s="34">
        <f t="shared" si="9"/>
        <v>530866</v>
      </c>
      <c r="M13" s="36" t="s">
        <v>168</v>
      </c>
    </row>
    <row r="14" spans="1:13" ht="27.95" customHeight="1" x14ac:dyDescent="0.15">
      <c r="A14" s="22"/>
      <c r="B14" s="29"/>
      <c r="C14" s="27" t="s">
        <v>11</v>
      </c>
      <c r="D14" s="8">
        <f>'最終査定（３条＋４条）'!G27</f>
        <v>0</v>
      </c>
      <c r="E14" s="8">
        <f>'最終査定（３条＋４条）'!H27</f>
        <v>1</v>
      </c>
      <c r="F14" s="8">
        <f>'最終査定（３条＋４条）'!I27</f>
        <v>1</v>
      </c>
      <c r="G14" s="8">
        <f t="shared" si="6"/>
        <v>1</v>
      </c>
      <c r="H14" s="14" t="s">
        <v>168</v>
      </c>
      <c r="I14" s="8">
        <f t="shared" si="7"/>
        <v>0</v>
      </c>
      <c r="J14" s="20">
        <f t="shared" si="8"/>
        <v>0</v>
      </c>
      <c r="K14" s="33">
        <f>'最終査定（３条＋４条）'!N27</f>
        <v>0</v>
      </c>
      <c r="L14" s="34">
        <f t="shared" si="9"/>
        <v>1</v>
      </c>
      <c r="M14" s="36" t="s">
        <v>168</v>
      </c>
    </row>
    <row r="15" spans="1:13" ht="27.95" customHeight="1" thickBot="1" x14ac:dyDescent="0.2">
      <c r="A15" s="159" t="s">
        <v>13</v>
      </c>
      <c r="B15" s="160"/>
      <c r="C15" s="161"/>
      <c r="D15" s="23">
        <f>D7+D11</f>
        <v>4607984</v>
      </c>
      <c r="E15" s="23">
        <f t="shared" ref="E15" si="10">E7+E11</f>
        <v>4458515</v>
      </c>
      <c r="F15" s="23">
        <f>F7+F11</f>
        <v>4458515</v>
      </c>
      <c r="G15" s="23">
        <f t="shared" si="6"/>
        <v>-149469</v>
      </c>
      <c r="H15" s="24">
        <f t="shared" si="1"/>
        <v>-3.2436961586672176E-2</v>
      </c>
      <c r="I15" s="23">
        <f>F15-E15</f>
        <v>0</v>
      </c>
      <c r="J15" s="25">
        <f t="shared" si="8"/>
        <v>0</v>
      </c>
      <c r="K15" s="37">
        <f>K7+K11</f>
        <v>3922770</v>
      </c>
      <c r="L15" s="38">
        <f t="shared" si="9"/>
        <v>535745</v>
      </c>
      <c r="M15" s="39">
        <f t="shared" ref="M15" si="11">L15/K15</f>
        <v>0.1365731358198416</v>
      </c>
    </row>
    <row r="16" spans="1:13" x14ac:dyDescent="0.15">
      <c r="B16" s="30"/>
      <c r="C16" s="31"/>
      <c r="D16" s="9"/>
      <c r="E16" s="9"/>
      <c r="F16" s="9"/>
      <c r="G16" s="9"/>
      <c r="H16" s="15"/>
      <c r="I16" s="9"/>
      <c r="J16" s="15"/>
      <c r="K16" s="9"/>
      <c r="L16" s="9"/>
      <c r="M16" s="15"/>
    </row>
    <row r="17" spans="1:13" ht="12.75" thickBot="1" x14ac:dyDescent="0.2">
      <c r="B17" s="2" t="s">
        <v>14</v>
      </c>
      <c r="M17" s="17" t="s">
        <v>3</v>
      </c>
    </row>
    <row r="18" spans="1:13" ht="20.100000000000001" customHeight="1" x14ac:dyDescent="0.15">
      <c r="A18" s="162" t="s">
        <v>4</v>
      </c>
      <c r="B18" s="163"/>
      <c r="C18" s="166" t="s">
        <v>5</v>
      </c>
      <c r="D18" s="168" t="s">
        <v>170</v>
      </c>
      <c r="E18" s="168" t="s">
        <v>171</v>
      </c>
      <c r="F18" s="168" t="s">
        <v>172</v>
      </c>
      <c r="G18" s="151" t="s">
        <v>173</v>
      </c>
      <c r="H18" s="152"/>
      <c r="I18" s="153" t="s">
        <v>174</v>
      </c>
      <c r="J18" s="154"/>
      <c r="K18" s="155" t="s">
        <v>175</v>
      </c>
      <c r="L18" s="157" t="s">
        <v>176</v>
      </c>
      <c r="M18" s="158"/>
    </row>
    <row r="19" spans="1:13" ht="20.100000000000001" customHeight="1" x14ac:dyDescent="0.15">
      <c r="A19" s="164"/>
      <c r="B19" s="165"/>
      <c r="C19" s="167"/>
      <c r="D19" s="169"/>
      <c r="E19" s="169"/>
      <c r="F19" s="169"/>
      <c r="G19" s="7"/>
      <c r="H19" s="12" t="s">
        <v>6</v>
      </c>
      <c r="I19" s="7"/>
      <c r="J19" s="18" t="s">
        <v>6</v>
      </c>
      <c r="K19" s="156"/>
      <c r="L19" s="7"/>
      <c r="M19" s="18" t="s">
        <v>6</v>
      </c>
    </row>
    <row r="20" spans="1:13" ht="27.95" customHeight="1" x14ac:dyDescent="0.15">
      <c r="A20" s="19">
        <v>1</v>
      </c>
      <c r="B20" s="26" t="s">
        <v>7</v>
      </c>
      <c r="C20" s="27"/>
      <c r="D20" s="8">
        <f>SUM(D21:D24)</f>
        <v>3719943</v>
      </c>
      <c r="E20" s="8">
        <f>SUM(E21:E24)</f>
        <v>3736950</v>
      </c>
      <c r="F20" s="8">
        <f>SUM(F21:F24)</f>
        <v>3736950</v>
      </c>
      <c r="G20" s="8">
        <f>F20-D20</f>
        <v>17007</v>
      </c>
      <c r="H20" s="13">
        <f>G20/D20</f>
        <v>4.571844246000544E-3</v>
      </c>
      <c r="I20" s="8">
        <f>F20-E20</f>
        <v>0</v>
      </c>
      <c r="J20" s="20">
        <f>I20/E20</f>
        <v>0</v>
      </c>
      <c r="K20" s="33">
        <f>SUM(K21:K24)</f>
        <v>3798683</v>
      </c>
      <c r="L20" s="34">
        <f>F20-K20</f>
        <v>-61733</v>
      </c>
      <c r="M20" s="35">
        <f>L20/K20</f>
        <v>-1.6251158625239327E-2</v>
      </c>
    </row>
    <row r="21" spans="1:13" ht="27.95" customHeight="1" x14ac:dyDescent="0.15">
      <c r="A21" s="21"/>
      <c r="B21" s="28" t="s">
        <v>15</v>
      </c>
      <c r="C21" s="27" t="s">
        <v>16</v>
      </c>
      <c r="D21" s="8">
        <f>'最終査定（３条＋４条）'!G36</f>
        <v>3472708</v>
      </c>
      <c r="E21" s="8">
        <f>'最終査定（３条＋４条）'!H36</f>
        <v>3496288</v>
      </c>
      <c r="F21" s="8">
        <f>'最終査定（３条＋４条）'!I36</f>
        <v>3496288</v>
      </c>
      <c r="G21" s="8">
        <f t="shared" ref="G21:G24" si="12">F21-D21</f>
        <v>23580</v>
      </c>
      <c r="H21" s="13">
        <f t="shared" ref="H21:H30" si="13">G21/D21</f>
        <v>6.7900900392431499E-3</v>
      </c>
      <c r="I21" s="8">
        <f t="shared" ref="I21:I24" si="14">F21-E21</f>
        <v>0</v>
      </c>
      <c r="J21" s="20">
        <f t="shared" ref="J21:J24" si="15">I21/E21</f>
        <v>0</v>
      </c>
      <c r="K21" s="33">
        <f>'最終査定（３条＋４条）'!N36</f>
        <v>3522133</v>
      </c>
      <c r="L21" s="34">
        <f t="shared" ref="L21:L24" si="16">F21-K21</f>
        <v>-25845</v>
      </c>
      <c r="M21" s="35">
        <f t="shared" ref="M21:M24" si="17">L21/K21</f>
        <v>-7.3378830384883253E-3</v>
      </c>
    </row>
    <row r="22" spans="1:13" ht="27.95" customHeight="1" x14ac:dyDescent="0.15">
      <c r="A22" s="21"/>
      <c r="B22" s="28"/>
      <c r="C22" s="27" t="s">
        <v>17</v>
      </c>
      <c r="D22" s="8">
        <f>'最終査定（３条＋４条）'!G48</f>
        <v>241935</v>
      </c>
      <c r="E22" s="8">
        <f>'最終査定（３条＋４条）'!H48</f>
        <v>235362</v>
      </c>
      <c r="F22" s="8">
        <f>'最終査定（３条＋４条）'!I48</f>
        <v>235362</v>
      </c>
      <c r="G22" s="8">
        <f t="shared" si="12"/>
        <v>-6573</v>
      </c>
      <c r="H22" s="13">
        <f t="shared" si="13"/>
        <v>-2.7168454336908673E-2</v>
      </c>
      <c r="I22" s="8">
        <f t="shared" si="14"/>
        <v>0</v>
      </c>
      <c r="J22" s="20">
        <f t="shared" si="15"/>
        <v>0</v>
      </c>
      <c r="K22" s="33">
        <f>'最終査定（３条＋４条）'!N48</f>
        <v>271250</v>
      </c>
      <c r="L22" s="34">
        <f t="shared" si="16"/>
        <v>-35888</v>
      </c>
      <c r="M22" s="35">
        <f t="shared" si="17"/>
        <v>-0.13230599078341013</v>
      </c>
    </row>
    <row r="23" spans="1:13" ht="27.95" customHeight="1" x14ac:dyDescent="0.15">
      <c r="A23" s="21"/>
      <c r="B23" s="28"/>
      <c r="C23" s="27" t="s">
        <v>18</v>
      </c>
      <c r="D23" s="8">
        <f>'最終査定（３条＋４条）'!G51</f>
        <v>300</v>
      </c>
      <c r="E23" s="8">
        <f>'最終査定（３条＋４条）'!H51</f>
        <v>300</v>
      </c>
      <c r="F23" s="8">
        <f>'最終査定（３条＋４条）'!I51</f>
        <v>300</v>
      </c>
      <c r="G23" s="8">
        <f t="shared" si="12"/>
        <v>0</v>
      </c>
      <c r="H23" s="13">
        <f t="shared" si="13"/>
        <v>0</v>
      </c>
      <c r="I23" s="8">
        <f t="shared" si="14"/>
        <v>0</v>
      </c>
      <c r="J23" s="20">
        <f t="shared" si="15"/>
        <v>0</v>
      </c>
      <c r="K23" s="33">
        <f>'最終査定（３条＋４条）'!N51</f>
        <v>300</v>
      </c>
      <c r="L23" s="34">
        <f t="shared" si="16"/>
        <v>0</v>
      </c>
      <c r="M23" s="35">
        <f t="shared" si="17"/>
        <v>0</v>
      </c>
    </row>
    <row r="24" spans="1:13" ht="27.95" customHeight="1" x14ac:dyDescent="0.15">
      <c r="A24" s="22"/>
      <c r="B24" s="29"/>
      <c r="C24" s="27" t="s">
        <v>19</v>
      </c>
      <c r="D24" s="8">
        <f>'最終査定（３条＋４条）'!G53</f>
        <v>5000</v>
      </c>
      <c r="E24" s="8">
        <f>'最終査定（３条＋４条）'!H53</f>
        <v>5000</v>
      </c>
      <c r="F24" s="8">
        <f>'最終査定（３条＋４条）'!I53</f>
        <v>5000</v>
      </c>
      <c r="G24" s="8">
        <f t="shared" si="12"/>
        <v>0</v>
      </c>
      <c r="H24" s="13">
        <f t="shared" si="13"/>
        <v>0</v>
      </c>
      <c r="I24" s="8">
        <f t="shared" si="14"/>
        <v>0</v>
      </c>
      <c r="J24" s="20">
        <f t="shared" si="15"/>
        <v>0</v>
      </c>
      <c r="K24" s="33">
        <f>'最終査定（３条＋４条）'!N53</f>
        <v>5000</v>
      </c>
      <c r="L24" s="34">
        <f t="shared" si="16"/>
        <v>0</v>
      </c>
      <c r="M24" s="35">
        <f t="shared" si="17"/>
        <v>0</v>
      </c>
    </row>
    <row r="25" spans="1:13" ht="27.95" customHeight="1" x14ac:dyDescent="0.15">
      <c r="A25" s="19">
        <v>2</v>
      </c>
      <c r="B25" s="26" t="s">
        <v>12</v>
      </c>
      <c r="C25" s="27"/>
      <c r="D25" s="8">
        <f>SUM(D26:D29)</f>
        <v>815314</v>
      </c>
      <c r="E25" s="8">
        <f>SUM(E26:E29)</f>
        <v>727938</v>
      </c>
      <c r="F25" s="8">
        <f>SUM(F26:F29)</f>
        <v>727938</v>
      </c>
      <c r="G25" s="8">
        <f>F25-D25</f>
        <v>-87376</v>
      </c>
      <c r="H25" s="13">
        <f t="shared" si="13"/>
        <v>-0.10716852648182172</v>
      </c>
      <c r="I25" s="8">
        <f>F25-E25</f>
        <v>0</v>
      </c>
      <c r="J25" s="20">
        <f>I25/E25</f>
        <v>0</v>
      </c>
      <c r="K25" s="33">
        <f>SUM(K26:K29)</f>
        <v>0</v>
      </c>
      <c r="L25" s="34">
        <f>F25-K25</f>
        <v>727938</v>
      </c>
      <c r="M25" s="36" t="s">
        <v>168</v>
      </c>
    </row>
    <row r="26" spans="1:13" ht="27.95" customHeight="1" x14ac:dyDescent="0.15">
      <c r="A26" s="21"/>
      <c r="B26" s="28" t="s">
        <v>15</v>
      </c>
      <c r="C26" s="27" t="s">
        <v>16</v>
      </c>
      <c r="D26" s="8">
        <f>'最終査定（３条＋４条）'!G61</f>
        <v>727466</v>
      </c>
      <c r="E26" s="8">
        <f>'最終査定（３条＋４条）'!H61</f>
        <v>645712</v>
      </c>
      <c r="F26" s="8">
        <f>'最終査定（３条＋４条）'!I61</f>
        <v>645712</v>
      </c>
      <c r="G26" s="8">
        <f t="shared" ref="G26:G30" si="18">F26-D26</f>
        <v>-81754</v>
      </c>
      <c r="H26" s="13">
        <f t="shared" si="13"/>
        <v>-0.11238188451419036</v>
      </c>
      <c r="I26" s="8">
        <f t="shared" ref="I26:I29" si="19">F26-E26</f>
        <v>0</v>
      </c>
      <c r="J26" s="20">
        <f t="shared" ref="J26:J30" si="20">I26/E26</f>
        <v>0</v>
      </c>
      <c r="K26" s="33">
        <f>'最終査定（３条＋４条）'!N61</f>
        <v>0</v>
      </c>
      <c r="L26" s="34">
        <f t="shared" ref="L26:L30" si="21">F26-K26</f>
        <v>645712</v>
      </c>
      <c r="M26" s="36" t="s">
        <v>168</v>
      </c>
    </row>
    <row r="27" spans="1:13" ht="27.95" customHeight="1" x14ac:dyDescent="0.15">
      <c r="A27" s="21"/>
      <c r="B27" s="28"/>
      <c r="C27" s="27" t="s">
        <v>17</v>
      </c>
      <c r="D27" s="8">
        <f>'最終査定（３条＋４条）'!G67</f>
        <v>69896</v>
      </c>
      <c r="E27" s="8">
        <f>'最終査定（３条＋４条）'!H67</f>
        <v>64222</v>
      </c>
      <c r="F27" s="8">
        <f>'最終査定（３条＋４条）'!I67</f>
        <v>64222</v>
      </c>
      <c r="G27" s="8">
        <f t="shared" si="18"/>
        <v>-5674</v>
      </c>
      <c r="H27" s="13">
        <f t="shared" si="13"/>
        <v>-8.1177749799702409E-2</v>
      </c>
      <c r="I27" s="8">
        <f t="shared" si="19"/>
        <v>0</v>
      </c>
      <c r="J27" s="20">
        <f t="shared" si="20"/>
        <v>0</v>
      </c>
      <c r="K27" s="33">
        <f>'最終査定（３条＋４条）'!N67</f>
        <v>0</v>
      </c>
      <c r="L27" s="34">
        <f t="shared" si="21"/>
        <v>64222</v>
      </c>
      <c r="M27" s="36" t="s">
        <v>168</v>
      </c>
    </row>
    <row r="28" spans="1:13" ht="27.95" customHeight="1" x14ac:dyDescent="0.15">
      <c r="A28" s="21"/>
      <c r="B28" s="28"/>
      <c r="C28" s="27" t="s">
        <v>18</v>
      </c>
      <c r="D28" s="8">
        <f>'最終査定（３条＋４条）'!G70</f>
        <v>12952</v>
      </c>
      <c r="E28" s="8">
        <f>'最終査定（３条＋４条）'!H70</f>
        <v>13004</v>
      </c>
      <c r="F28" s="8">
        <f>'最終査定（３条＋４条）'!I70</f>
        <v>13004</v>
      </c>
      <c r="G28" s="8">
        <f t="shared" si="18"/>
        <v>52</v>
      </c>
      <c r="H28" s="13">
        <f t="shared" si="13"/>
        <v>4.0148239654107477E-3</v>
      </c>
      <c r="I28" s="8">
        <f t="shared" si="19"/>
        <v>0</v>
      </c>
      <c r="J28" s="20">
        <f t="shared" si="20"/>
        <v>0</v>
      </c>
      <c r="K28" s="33">
        <f>'最終査定（３条＋４条）'!N70</f>
        <v>0</v>
      </c>
      <c r="L28" s="34">
        <f t="shared" si="21"/>
        <v>13004</v>
      </c>
      <c r="M28" s="36" t="s">
        <v>168</v>
      </c>
    </row>
    <row r="29" spans="1:13" ht="27.95" customHeight="1" x14ac:dyDescent="0.15">
      <c r="A29" s="22"/>
      <c r="B29" s="29"/>
      <c r="C29" s="27" t="s">
        <v>19</v>
      </c>
      <c r="D29" s="8">
        <f>'最終査定（３条＋４条）'!G73</f>
        <v>5000</v>
      </c>
      <c r="E29" s="8">
        <f>'最終査定（３条＋４条）'!H73</f>
        <v>5000</v>
      </c>
      <c r="F29" s="8">
        <f>'最終査定（３条＋４条）'!I73</f>
        <v>5000</v>
      </c>
      <c r="G29" s="8">
        <f t="shared" si="18"/>
        <v>0</v>
      </c>
      <c r="H29" s="13">
        <f t="shared" si="13"/>
        <v>0</v>
      </c>
      <c r="I29" s="8">
        <f t="shared" si="19"/>
        <v>0</v>
      </c>
      <c r="J29" s="20">
        <f t="shared" si="20"/>
        <v>0</v>
      </c>
      <c r="K29" s="33">
        <f>'最終査定（３条＋４条）'!N73</f>
        <v>0</v>
      </c>
      <c r="L29" s="34">
        <f t="shared" si="21"/>
        <v>5000</v>
      </c>
      <c r="M29" s="36" t="s">
        <v>168</v>
      </c>
    </row>
    <row r="30" spans="1:13" ht="27.95" customHeight="1" thickBot="1" x14ac:dyDescent="0.2">
      <c r="A30" s="159" t="s">
        <v>20</v>
      </c>
      <c r="B30" s="160"/>
      <c r="C30" s="161"/>
      <c r="D30" s="23">
        <f>D20+D25</f>
        <v>4535257</v>
      </c>
      <c r="E30" s="23">
        <f t="shared" ref="E30:F30" si="22">E20+E25</f>
        <v>4464888</v>
      </c>
      <c r="F30" s="23">
        <f t="shared" si="22"/>
        <v>4464888</v>
      </c>
      <c r="G30" s="23">
        <f t="shared" si="18"/>
        <v>-70369</v>
      </c>
      <c r="H30" s="24">
        <f t="shared" si="13"/>
        <v>-1.5515989501807725E-2</v>
      </c>
      <c r="I30" s="23">
        <f>F30-E30</f>
        <v>0</v>
      </c>
      <c r="J30" s="25">
        <f t="shared" si="20"/>
        <v>0</v>
      </c>
      <c r="K30" s="37">
        <f>K20+K25</f>
        <v>3798683</v>
      </c>
      <c r="L30" s="38">
        <f t="shared" si="21"/>
        <v>666205</v>
      </c>
      <c r="M30" s="39">
        <f t="shared" ref="M30" si="23">L30/K30</f>
        <v>0.17537788754681558</v>
      </c>
    </row>
    <row r="32" spans="1:13" x14ac:dyDescent="0.15">
      <c r="A32" s="171" t="s">
        <v>21</v>
      </c>
      <c r="B32" s="171"/>
      <c r="C32" s="171"/>
      <c r="D32" s="171"/>
      <c r="E32" s="171"/>
      <c r="F32" s="171"/>
      <c r="G32" s="171"/>
      <c r="H32" s="171"/>
      <c r="I32" s="171"/>
      <c r="J32" s="171"/>
      <c r="K32" s="171"/>
      <c r="L32" s="171"/>
      <c r="M32" s="171"/>
    </row>
    <row r="33" spans="1:13" ht="12.75" thickBot="1" x14ac:dyDescent="0.2">
      <c r="B33" s="2" t="s">
        <v>2</v>
      </c>
      <c r="M33" s="17" t="s">
        <v>3</v>
      </c>
    </row>
    <row r="34" spans="1:13" ht="20.100000000000001" customHeight="1" x14ac:dyDescent="0.15">
      <c r="A34" s="162" t="s">
        <v>4</v>
      </c>
      <c r="B34" s="163"/>
      <c r="C34" s="166" t="s">
        <v>5</v>
      </c>
      <c r="D34" s="168" t="s">
        <v>170</v>
      </c>
      <c r="E34" s="168" t="s">
        <v>171</v>
      </c>
      <c r="F34" s="168" t="s">
        <v>172</v>
      </c>
      <c r="G34" s="151" t="s">
        <v>173</v>
      </c>
      <c r="H34" s="152"/>
      <c r="I34" s="153" t="s">
        <v>174</v>
      </c>
      <c r="J34" s="154"/>
      <c r="K34" s="155" t="s">
        <v>175</v>
      </c>
      <c r="L34" s="157" t="s">
        <v>176</v>
      </c>
      <c r="M34" s="158"/>
    </row>
    <row r="35" spans="1:13" ht="20.100000000000001" customHeight="1" x14ac:dyDescent="0.15">
      <c r="A35" s="164"/>
      <c r="B35" s="165"/>
      <c r="C35" s="167"/>
      <c r="D35" s="169"/>
      <c r="E35" s="169"/>
      <c r="F35" s="169"/>
      <c r="G35" s="7"/>
      <c r="H35" s="12" t="s">
        <v>6</v>
      </c>
      <c r="I35" s="7"/>
      <c r="J35" s="18" t="s">
        <v>6</v>
      </c>
      <c r="K35" s="156"/>
      <c r="L35" s="7"/>
      <c r="M35" s="18" t="s">
        <v>6</v>
      </c>
    </row>
    <row r="36" spans="1:13" ht="27.95" customHeight="1" x14ac:dyDescent="0.15">
      <c r="A36" s="19">
        <v>1</v>
      </c>
      <c r="B36" s="26" t="s">
        <v>7</v>
      </c>
      <c r="C36" s="27"/>
      <c r="D36" s="8">
        <f>SUM(D37:D42)</f>
        <v>2188522</v>
      </c>
      <c r="E36" s="8">
        <f>SUM(E37:E42)</f>
        <v>2160412</v>
      </c>
      <c r="F36" s="8">
        <f>SUM(F37:F42)</f>
        <v>2160412</v>
      </c>
      <c r="G36" s="8">
        <f>F36-D36</f>
        <v>-28110</v>
      </c>
      <c r="H36" s="13">
        <f>G36/D36</f>
        <v>-1.2844284864397069E-2</v>
      </c>
      <c r="I36" s="8">
        <f>F36-E36</f>
        <v>0</v>
      </c>
      <c r="J36" s="20">
        <f>I36/E36</f>
        <v>0</v>
      </c>
      <c r="K36" s="33">
        <f>SUM(K37:K42)</f>
        <v>1857012</v>
      </c>
      <c r="L36" s="34">
        <f>F36-K36</f>
        <v>303400</v>
      </c>
      <c r="M36" s="35">
        <f>L36/K36</f>
        <v>0.16338074282772541</v>
      </c>
    </row>
    <row r="37" spans="1:13" ht="27.95" customHeight="1" x14ac:dyDescent="0.15">
      <c r="A37" s="21"/>
      <c r="B37" s="28" t="s">
        <v>22</v>
      </c>
      <c r="C37" s="27" t="s">
        <v>23</v>
      </c>
      <c r="D37" s="8">
        <f>'最終査定（３条＋４条）'!G83</f>
        <v>1599600</v>
      </c>
      <c r="E37" s="8">
        <f>'最終査定（３条＋４条）'!H83</f>
        <v>1573000</v>
      </c>
      <c r="F37" s="8">
        <f>'最終査定（３条＋４条）'!I83</f>
        <v>1573000</v>
      </c>
      <c r="G37" s="8">
        <f t="shared" ref="G37:G42" si="24">F37-D37</f>
        <v>-26600</v>
      </c>
      <c r="H37" s="13">
        <f t="shared" ref="H37:H50" si="25">G37/D37</f>
        <v>-1.6629157289322332E-2</v>
      </c>
      <c r="I37" s="8">
        <f t="shared" ref="I37:I42" si="26">F37-E37</f>
        <v>0</v>
      </c>
      <c r="J37" s="20">
        <f t="shared" ref="J37:J42" si="27">I37/E37</f>
        <v>0</v>
      </c>
      <c r="K37" s="33">
        <f>'最終査定（３条＋４条）'!N83</f>
        <v>1439000</v>
      </c>
      <c r="L37" s="34">
        <f t="shared" ref="L37:L42" si="28">F37-K37</f>
        <v>134000</v>
      </c>
      <c r="M37" s="35">
        <f t="shared" ref="M37:M42" si="29">L37/K37</f>
        <v>9.3120222376650449E-2</v>
      </c>
    </row>
    <row r="38" spans="1:13" ht="27.95" customHeight="1" x14ac:dyDescent="0.15">
      <c r="A38" s="21"/>
      <c r="B38" s="28" t="s">
        <v>24</v>
      </c>
      <c r="C38" s="27" t="s">
        <v>25</v>
      </c>
      <c r="D38" s="8">
        <f>'最終査定（３条＋４条）'!G85</f>
        <v>59869</v>
      </c>
      <c r="E38" s="8">
        <f>'最終査定（３条＋４条）'!H85</f>
        <v>59869</v>
      </c>
      <c r="F38" s="8">
        <f>'最終査定（３条＋４条）'!I85</f>
        <v>59869</v>
      </c>
      <c r="G38" s="8">
        <f t="shared" si="24"/>
        <v>0</v>
      </c>
      <c r="H38" s="13">
        <f t="shared" si="25"/>
        <v>0</v>
      </c>
      <c r="I38" s="8">
        <f t="shared" si="26"/>
        <v>0</v>
      </c>
      <c r="J38" s="20">
        <f t="shared" si="27"/>
        <v>0</v>
      </c>
      <c r="K38" s="33">
        <f>'最終査定（３条＋４条）'!N85</f>
        <v>55562</v>
      </c>
      <c r="L38" s="34">
        <f t="shared" si="28"/>
        <v>4307</v>
      </c>
      <c r="M38" s="35">
        <f t="shared" si="29"/>
        <v>7.7517008027068859E-2</v>
      </c>
    </row>
    <row r="39" spans="1:13" ht="27.95" customHeight="1" x14ac:dyDescent="0.15">
      <c r="A39" s="21"/>
      <c r="B39" s="28"/>
      <c r="C39" s="27" t="s">
        <v>26</v>
      </c>
      <c r="D39" s="8">
        <f>'最終査定（３条＋４条）'!G87</f>
        <v>293173</v>
      </c>
      <c r="E39" s="8">
        <f>'最終査定（３条＋４条）'!H87</f>
        <v>291663</v>
      </c>
      <c r="F39" s="8">
        <f>'最終査定（３条＋４条）'!I87</f>
        <v>291663</v>
      </c>
      <c r="G39" s="8">
        <f t="shared" si="24"/>
        <v>-1510</v>
      </c>
      <c r="H39" s="13">
        <f t="shared" si="25"/>
        <v>-5.1505425124414592E-3</v>
      </c>
      <c r="I39" s="8">
        <f t="shared" si="26"/>
        <v>0</v>
      </c>
      <c r="J39" s="20">
        <f t="shared" si="27"/>
        <v>0</v>
      </c>
      <c r="K39" s="33">
        <f>'最終査定（３条＋４条）'!N87</f>
        <v>210183</v>
      </c>
      <c r="L39" s="34">
        <f t="shared" si="28"/>
        <v>81480</v>
      </c>
      <c r="M39" s="35">
        <f t="shared" si="29"/>
        <v>0.38766218010019837</v>
      </c>
    </row>
    <row r="40" spans="1:13" ht="27.95" customHeight="1" x14ac:dyDescent="0.15">
      <c r="A40" s="21"/>
      <c r="B40" s="28"/>
      <c r="C40" s="27" t="s">
        <v>27</v>
      </c>
      <c r="D40" s="8">
        <f>'最終査定（３条＋４条）'!G89</f>
        <v>208000</v>
      </c>
      <c r="E40" s="8">
        <f>'最終査定（３条＋４条）'!H89</f>
        <v>208000</v>
      </c>
      <c r="F40" s="8">
        <f>'最終査定（３条＋４条）'!I89</f>
        <v>208000</v>
      </c>
      <c r="G40" s="8">
        <f t="shared" si="24"/>
        <v>0</v>
      </c>
      <c r="H40" s="13">
        <f t="shared" si="25"/>
        <v>0</v>
      </c>
      <c r="I40" s="8">
        <f t="shared" si="26"/>
        <v>0</v>
      </c>
      <c r="J40" s="20">
        <f t="shared" si="27"/>
        <v>0</v>
      </c>
      <c r="K40" s="33">
        <f>'最終査定（３条＋４条）'!N89</f>
        <v>112000</v>
      </c>
      <c r="L40" s="34">
        <f t="shared" si="28"/>
        <v>96000</v>
      </c>
      <c r="M40" s="35">
        <f t="shared" si="29"/>
        <v>0.8571428571428571</v>
      </c>
    </row>
    <row r="41" spans="1:13" ht="27.95" customHeight="1" x14ac:dyDescent="0.15">
      <c r="A41" s="21"/>
      <c r="B41" s="28"/>
      <c r="C41" s="27" t="s">
        <v>28</v>
      </c>
      <c r="D41" s="8">
        <f>'最終査定（３条＋４条）'!G91</f>
        <v>26960</v>
      </c>
      <c r="E41" s="8">
        <f>'最終査定（３条＋４条）'!H91</f>
        <v>26960</v>
      </c>
      <c r="F41" s="8">
        <f>'最終査定（３条＋４条）'!I91</f>
        <v>26960</v>
      </c>
      <c r="G41" s="8">
        <f t="shared" si="24"/>
        <v>0</v>
      </c>
      <c r="H41" s="13">
        <f t="shared" si="25"/>
        <v>0</v>
      </c>
      <c r="I41" s="8">
        <f t="shared" si="26"/>
        <v>0</v>
      </c>
      <c r="J41" s="20">
        <f t="shared" si="27"/>
        <v>0</v>
      </c>
      <c r="K41" s="33">
        <f>'最終査定（３条＋４条）'!N91</f>
        <v>38967</v>
      </c>
      <c r="L41" s="34">
        <f t="shared" si="28"/>
        <v>-12007</v>
      </c>
      <c r="M41" s="35">
        <f t="shared" si="29"/>
        <v>-0.3081325223907409</v>
      </c>
    </row>
    <row r="42" spans="1:13" ht="27.95" customHeight="1" x14ac:dyDescent="0.15">
      <c r="A42" s="22"/>
      <c r="B42" s="29"/>
      <c r="C42" s="27" t="s">
        <v>29</v>
      </c>
      <c r="D42" s="8">
        <f>'最終査定（３条＋４条）'!G93</f>
        <v>920</v>
      </c>
      <c r="E42" s="8">
        <f>'最終査定（３条＋４条）'!H93</f>
        <v>920</v>
      </c>
      <c r="F42" s="8">
        <f>'最終査定（３条＋４条）'!I93</f>
        <v>920</v>
      </c>
      <c r="G42" s="8">
        <f t="shared" si="24"/>
        <v>0</v>
      </c>
      <c r="H42" s="13">
        <f t="shared" si="25"/>
        <v>0</v>
      </c>
      <c r="I42" s="8">
        <f t="shared" si="26"/>
        <v>0</v>
      </c>
      <c r="J42" s="20">
        <f t="shared" si="27"/>
        <v>0</v>
      </c>
      <c r="K42" s="33">
        <f>'最終査定（３条＋４条）'!N93</f>
        <v>1300</v>
      </c>
      <c r="L42" s="34">
        <f t="shared" si="28"/>
        <v>-380</v>
      </c>
      <c r="M42" s="35">
        <f t="shared" si="29"/>
        <v>-0.29230769230769232</v>
      </c>
    </row>
    <row r="43" spans="1:13" ht="27.95" customHeight="1" x14ac:dyDescent="0.15">
      <c r="A43" s="19">
        <v>2</v>
      </c>
      <c r="B43" s="26" t="s">
        <v>12</v>
      </c>
      <c r="C43" s="27"/>
      <c r="D43" s="8">
        <f>SUM(D44:D49)</f>
        <v>202142</v>
      </c>
      <c r="E43" s="8">
        <f>SUM(E44:E49)</f>
        <v>317126</v>
      </c>
      <c r="F43" s="8">
        <f>SUM(F44:F49)</f>
        <v>317126</v>
      </c>
      <c r="G43" s="8">
        <f>F43-D43</f>
        <v>114984</v>
      </c>
      <c r="H43" s="13">
        <f t="shared" si="25"/>
        <v>0.56882785368701205</v>
      </c>
      <c r="I43" s="8">
        <f>F43-E43</f>
        <v>0</v>
      </c>
      <c r="J43" s="20">
        <f>I43/E43</f>
        <v>0</v>
      </c>
      <c r="K43" s="33">
        <f>SUM(K44:K49)</f>
        <v>0</v>
      </c>
      <c r="L43" s="34">
        <f>F43-K43</f>
        <v>317126</v>
      </c>
      <c r="M43" s="36" t="s">
        <v>168</v>
      </c>
    </row>
    <row r="44" spans="1:13" ht="27.95" customHeight="1" x14ac:dyDescent="0.15">
      <c r="A44" s="21"/>
      <c r="B44" s="28" t="s">
        <v>22</v>
      </c>
      <c r="C44" s="27" t="s">
        <v>23</v>
      </c>
      <c r="D44" s="8">
        <f>'最終査定（３条＋４条）'!G96</f>
        <v>185100</v>
      </c>
      <c r="E44" s="8">
        <f>'最終査定（３条＋４条）'!H96</f>
        <v>194200</v>
      </c>
      <c r="F44" s="8">
        <f>'最終査定（３条＋４条）'!I96</f>
        <v>194200</v>
      </c>
      <c r="G44" s="8">
        <f t="shared" ref="G44:G50" si="30">F44-D44</f>
        <v>9100</v>
      </c>
      <c r="H44" s="13">
        <f t="shared" si="25"/>
        <v>4.9162614802809292E-2</v>
      </c>
      <c r="I44" s="8">
        <f t="shared" ref="I44:I49" si="31">F44-E44</f>
        <v>0</v>
      </c>
      <c r="J44" s="20">
        <f t="shared" ref="J44:J50" si="32">I44/E44</f>
        <v>0</v>
      </c>
      <c r="K44" s="33">
        <f>'最終査定（３条＋４条）'!N96</f>
        <v>0</v>
      </c>
      <c r="L44" s="34">
        <f t="shared" ref="L44:L49" si="33">F44-K44</f>
        <v>194200</v>
      </c>
      <c r="M44" s="36" t="s">
        <v>168</v>
      </c>
    </row>
    <row r="45" spans="1:13" ht="27.95" customHeight="1" x14ac:dyDescent="0.15">
      <c r="A45" s="21"/>
      <c r="B45" s="28" t="s">
        <v>24</v>
      </c>
      <c r="C45" s="27" t="s">
        <v>25</v>
      </c>
      <c r="D45" s="8">
        <f>'最終査定（３条＋４条）'!G98</f>
        <v>4395</v>
      </c>
      <c r="E45" s="8">
        <f>'最終査定（３条＋４条）'!H98</f>
        <v>4395</v>
      </c>
      <c r="F45" s="8">
        <f>'最終査定（３条＋４条）'!I98</f>
        <v>4395</v>
      </c>
      <c r="G45" s="8">
        <f t="shared" si="30"/>
        <v>0</v>
      </c>
      <c r="H45" s="13">
        <f t="shared" si="25"/>
        <v>0</v>
      </c>
      <c r="I45" s="8">
        <f t="shared" si="31"/>
        <v>0</v>
      </c>
      <c r="J45" s="20">
        <f t="shared" si="32"/>
        <v>0</v>
      </c>
      <c r="K45" s="33">
        <f>'最終査定（３条＋４条）'!N98</f>
        <v>0</v>
      </c>
      <c r="L45" s="34">
        <f t="shared" si="33"/>
        <v>4395</v>
      </c>
      <c r="M45" s="36" t="s">
        <v>168</v>
      </c>
    </row>
    <row r="46" spans="1:13" ht="27.95" customHeight="1" x14ac:dyDescent="0.15">
      <c r="A46" s="21"/>
      <c r="B46" s="28"/>
      <c r="C46" s="27" t="s">
        <v>26</v>
      </c>
      <c r="D46" s="8">
        <f>'最終査定（３条＋４条）'!G100</f>
        <v>0</v>
      </c>
      <c r="E46" s="8">
        <f>'最終査定（３条＋４条）'!H100</f>
        <v>105884</v>
      </c>
      <c r="F46" s="8">
        <f>'最終査定（３条＋４条）'!I100</f>
        <v>105884</v>
      </c>
      <c r="G46" s="8">
        <f t="shared" si="30"/>
        <v>105884</v>
      </c>
      <c r="H46" s="14" t="s">
        <v>168</v>
      </c>
      <c r="I46" s="8">
        <f t="shared" si="31"/>
        <v>0</v>
      </c>
      <c r="J46" s="20">
        <f t="shared" si="32"/>
        <v>0</v>
      </c>
      <c r="K46" s="33">
        <f>'最終査定（３条＋４条）'!N100</f>
        <v>0</v>
      </c>
      <c r="L46" s="34">
        <f t="shared" si="33"/>
        <v>105884</v>
      </c>
      <c r="M46" s="36" t="s">
        <v>168</v>
      </c>
    </row>
    <row r="47" spans="1:13" ht="27.95" customHeight="1" x14ac:dyDescent="0.15">
      <c r="A47" s="21"/>
      <c r="B47" s="28"/>
      <c r="C47" s="27" t="s">
        <v>27</v>
      </c>
      <c r="D47" s="8">
        <f>'最終査定（３条＋４条）'!G102</f>
        <v>8000</v>
      </c>
      <c r="E47" s="8">
        <f>'最終査定（３条＋４条）'!H102</f>
        <v>8000</v>
      </c>
      <c r="F47" s="8">
        <f>'最終査定（３条＋４条）'!I102</f>
        <v>8000</v>
      </c>
      <c r="G47" s="8">
        <f t="shared" si="30"/>
        <v>0</v>
      </c>
      <c r="H47" s="13">
        <f t="shared" si="25"/>
        <v>0</v>
      </c>
      <c r="I47" s="8">
        <f t="shared" si="31"/>
        <v>0</v>
      </c>
      <c r="J47" s="20">
        <f t="shared" si="32"/>
        <v>0</v>
      </c>
      <c r="K47" s="33">
        <f>'最終査定（３条＋４条）'!N102</f>
        <v>0</v>
      </c>
      <c r="L47" s="34">
        <f t="shared" si="33"/>
        <v>8000</v>
      </c>
      <c r="M47" s="36" t="s">
        <v>168</v>
      </c>
    </row>
    <row r="48" spans="1:13" ht="27.95" customHeight="1" x14ac:dyDescent="0.15">
      <c r="A48" s="21"/>
      <c r="B48" s="28"/>
      <c r="C48" s="27" t="s">
        <v>28</v>
      </c>
      <c r="D48" s="8">
        <f>'最終査定（３条＋４条）'!G104</f>
        <v>4627</v>
      </c>
      <c r="E48" s="8">
        <f>'最終査定（３条＋４条）'!H104</f>
        <v>4627</v>
      </c>
      <c r="F48" s="8">
        <f>'最終査定（３条＋４条）'!I104</f>
        <v>4627</v>
      </c>
      <c r="G48" s="8">
        <f t="shared" si="30"/>
        <v>0</v>
      </c>
      <c r="H48" s="13">
        <f t="shared" si="25"/>
        <v>0</v>
      </c>
      <c r="I48" s="8">
        <f t="shared" si="31"/>
        <v>0</v>
      </c>
      <c r="J48" s="20">
        <f t="shared" si="32"/>
        <v>0</v>
      </c>
      <c r="K48" s="33">
        <f>'最終査定（３条＋４条）'!N104</f>
        <v>0</v>
      </c>
      <c r="L48" s="34">
        <f t="shared" si="33"/>
        <v>4627</v>
      </c>
      <c r="M48" s="36" t="s">
        <v>168</v>
      </c>
    </row>
    <row r="49" spans="1:13" ht="27.95" customHeight="1" x14ac:dyDescent="0.15">
      <c r="A49" s="22"/>
      <c r="B49" s="29"/>
      <c r="C49" s="27" t="s">
        <v>29</v>
      </c>
      <c r="D49" s="8">
        <f>'最終査定（３条＋４条）'!G106</f>
        <v>20</v>
      </c>
      <c r="E49" s="8">
        <f>'最終査定（３条＋４条）'!H106</f>
        <v>20</v>
      </c>
      <c r="F49" s="8">
        <f>'最終査定（３条＋４条）'!I106</f>
        <v>20</v>
      </c>
      <c r="G49" s="8">
        <f t="shared" si="30"/>
        <v>0</v>
      </c>
      <c r="H49" s="13">
        <f t="shared" si="25"/>
        <v>0</v>
      </c>
      <c r="I49" s="8">
        <f t="shared" si="31"/>
        <v>0</v>
      </c>
      <c r="J49" s="20">
        <f t="shared" si="32"/>
        <v>0</v>
      </c>
      <c r="K49" s="33">
        <f>'最終査定（３条＋４条）'!N106</f>
        <v>0</v>
      </c>
      <c r="L49" s="34">
        <f t="shared" si="33"/>
        <v>20</v>
      </c>
      <c r="M49" s="36" t="s">
        <v>168</v>
      </c>
    </row>
    <row r="50" spans="1:13" ht="27.95" customHeight="1" thickBot="1" x14ac:dyDescent="0.2">
      <c r="A50" s="159" t="s">
        <v>30</v>
      </c>
      <c r="B50" s="160"/>
      <c r="C50" s="161"/>
      <c r="D50" s="23">
        <f>D36+D43</f>
        <v>2390664</v>
      </c>
      <c r="E50" s="23">
        <f t="shared" ref="E50:F50" si="34">E36+E43</f>
        <v>2477538</v>
      </c>
      <c r="F50" s="23">
        <f t="shared" si="34"/>
        <v>2477538</v>
      </c>
      <c r="G50" s="23">
        <f t="shared" si="30"/>
        <v>86874</v>
      </c>
      <c r="H50" s="24">
        <f t="shared" si="25"/>
        <v>3.6338858158235537E-2</v>
      </c>
      <c r="I50" s="23">
        <f>F50-E50</f>
        <v>0</v>
      </c>
      <c r="J50" s="25">
        <f t="shared" si="32"/>
        <v>0</v>
      </c>
      <c r="K50" s="37">
        <f>K36+K43</f>
        <v>1857012</v>
      </c>
      <c r="L50" s="38">
        <f>F50-K50</f>
        <v>620526</v>
      </c>
      <c r="M50" s="39">
        <f t="shared" ref="M50" si="35">L50/K50</f>
        <v>0.33415292954488179</v>
      </c>
    </row>
    <row r="52" spans="1:13" ht="12.75" thickBot="1" x14ac:dyDescent="0.2">
      <c r="B52" s="2" t="s">
        <v>14</v>
      </c>
      <c r="M52" s="17" t="s">
        <v>3</v>
      </c>
    </row>
    <row r="53" spans="1:13" ht="20.100000000000001" customHeight="1" x14ac:dyDescent="0.15">
      <c r="A53" s="162" t="s">
        <v>4</v>
      </c>
      <c r="B53" s="163"/>
      <c r="C53" s="166" t="s">
        <v>5</v>
      </c>
      <c r="D53" s="168" t="s">
        <v>170</v>
      </c>
      <c r="E53" s="168" t="s">
        <v>171</v>
      </c>
      <c r="F53" s="168" t="s">
        <v>172</v>
      </c>
      <c r="G53" s="151" t="s">
        <v>173</v>
      </c>
      <c r="H53" s="152"/>
      <c r="I53" s="153" t="s">
        <v>174</v>
      </c>
      <c r="J53" s="154"/>
      <c r="K53" s="155" t="s">
        <v>175</v>
      </c>
      <c r="L53" s="157" t="s">
        <v>176</v>
      </c>
      <c r="M53" s="158"/>
    </row>
    <row r="54" spans="1:13" ht="20.100000000000001" customHeight="1" x14ac:dyDescent="0.15">
      <c r="A54" s="164"/>
      <c r="B54" s="165"/>
      <c r="C54" s="167"/>
      <c r="D54" s="169"/>
      <c r="E54" s="169"/>
      <c r="F54" s="169"/>
      <c r="G54" s="7"/>
      <c r="H54" s="12" t="s">
        <v>6</v>
      </c>
      <c r="I54" s="7"/>
      <c r="J54" s="18" t="s">
        <v>6</v>
      </c>
      <c r="K54" s="156"/>
      <c r="L54" s="7"/>
      <c r="M54" s="18" t="s">
        <v>6</v>
      </c>
    </row>
    <row r="55" spans="1:13" ht="27.95" customHeight="1" x14ac:dyDescent="0.15">
      <c r="A55" s="19">
        <v>1</v>
      </c>
      <c r="B55" s="26" t="s">
        <v>7</v>
      </c>
      <c r="C55" s="27"/>
      <c r="D55" s="8">
        <f>SUM(D56:D59)</f>
        <v>2948709</v>
      </c>
      <c r="E55" s="8">
        <f>SUM(E56:E59)</f>
        <v>2930868</v>
      </c>
      <c r="F55" s="8">
        <f>SUM(F56:F59)</f>
        <v>2930868</v>
      </c>
      <c r="G55" s="8">
        <f>F55-D55</f>
        <v>-17841</v>
      </c>
      <c r="H55" s="13">
        <f>G55/D55</f>
        <v>-6.0504444487401096E-3</v>
      </c>
      <c r="I55" s="8">
        <f>F55-E55</f>
        <v>0</v>
      </c>
      <c r="J55" s="20">
        <f>I55/E55</f>
        <v>0</v>
      </c>
      <c r="K55" s="33">
        <f>SUM(K56:K59)</f>
        <v>2706762</v>
      </c>
      <c r="L55" s="34">
        <f>F55-K55</f>
        <v>224106</v>
      </c>
      <c r="M55" s="35">
        <f>L55/K55</f>
        <v>8.2794867077341863E-2</v>
      </c>
    </row>
    <row r="56" spans="1:13" ht="27.95" customHeight="1" x14ac:dyDescent="0.15">
      <c r="A56" s="21"/>
      <c r="B56" s="28" t="s">
        <v>22</v>
      </c>
      <c r="C56" s="27" t="s">
        <v>31</v>
      </c>
      <c r="D56" s="8">
        <f>'最終査定（３条＋４条）'!G115</f>
        <v>1163787</v>
      </c>
      <c r="E56" s="8">
        <f>'最終査定（３条＋４条）'!H115</f>
        <v>1126141</v>
      </c>
      <c r="F56" s="8">
        <f>'最終査定（３条＋４条）'!I115</f>
        <v>1126141</v>
      </c>
      <c r="G56" s="8">
        <f t="shared" ref="G56:G59" si="36">F56-D56</f>
        <v>-37646</v>
      </c>
      <c r="H56" s="13">
        <f t="shared" ref="H56:H59" si="37">G56/D56</f>
        <v>-3.2347843720543362E-2</v>
      </c>
      <c r="I56" s="8">
        <f t="shared" ref="I56:I59" si="38">F56-E56</f>
        <v>0</v>
      </c>
      <c r="J56" s="20">
        <f t="shared" ref="J56:J59" si="39">I56/E56</f>
        <v>0</v>
      </c>
      <c r="K56" s="33">
        <f>'最終査定（３条＋４条）'!N115</f>
        <v>1047525</v>
      </c>
      <c r="L56" s="34">
        <f t="shared" ref="L56:L59" si="40">F56-K56</f>
        <v>78616</v>
      </c>
      <c r="M56" s="35">
        <f t="shared" ref="M56:M59" si="41">L56/K56</f>
        <v>7.5049282833345263E-2</v>
      </c>
    </row>
    <row r="57" spans="1:13" ht="27.95" customHeight="1" x14ac:dyDescent="0.15">
      <c r="A57" s="21"/>
      <c r="B57" s="28" t="s">
        <v>32</v>
      </c>
      <c r="C57" s="27" t="s">
        <v>33</v>
      </c>
      <c r="D57" s="8">
        <f>'最終査定（３条＋４条）'!G122</f>
        <v>1777922</v>
      </c>
      <c r="E57" s="8">
        <f>'最終査定（３条＋４条）'!H122</f>
        <v>1797727</v>
      </c>
      <c r="F57" s="8">
        <f>'最終査定（３条＋４条）'!I122</f>
        <v>1797727</v>
      </c>
      <c r="G57" s="8">
        <f t="shared" si="36"/>
        <v>19805</v>
      </c>
      <c r="H57" s="13">
        <f t="shared" si="37"/>
        <v>1.1139408815459845E-2</v>
      </c>
      <c r="I57" s="8">
        <f t="shared" si="38"/>
        <v>0</v>
      </c>
      <c r="J57" s="20">
        <f t="shared" si="39"/>
        <v>0</v>
      </c>
      <c r="K57" s="33">
        <f>'最終査定（３条＋４条）'!N122</f>
        <v>1652237</v>
      </c>
      <c r="L57" s="34">
        <f t="shared" si="40"/>
        <v>145490</v>
      </c>
      <c r="M57" s="35">
        <f t="shared" si="41"/>
        <v>8.8056374478963972E-2</v>
      </c>
    </row>
    <row r="58" spans="1:13" ht="27.95" customHeight="1" x14ac:dyDescent="0.15">
      <c r="A58" s="21"/>
      <c r="B58" s="28"/>
      <c r="C58" s="27" t="s">
        <v>34</v>
      </c>
      <c r="D58" s="8">
        <f>'最終査定（３条＋４条）'!G124</f>
        <v>2000</v>
      </c>
      <c r="E58" s="8">
        <f>'最終査定（３条＋４条）'!H124</f>
        <v>2000</v>
      </c>
      <c r="F58" s="8">
        <f>'最終査定（３条＋４条）'!I124</f>
        <v>2000</v>
      </c>
      <c r="G58" s="8">
        <f t="shared" si="36"/>
        <v>0</v>
      </c>
      <c r="H58" s="13">
        <f t="shared" si="37"/>
        <v>0</v>
      </c>
      <c r="I58" s="8">
        <f t="shared" si="38"/>
        <v>0</v>
      </c>
      <c r="J58" s="20">
        <f t="shared" si="39"/>
        <v>0</v>
      </c>
      <c r="K58" s="33">
        <f>'最終査定（３条＋４条）'!N124</f>
        <v>2000</v>
      </c>
      <c r="L58" s="34">
        <f t="shared" si="40"/>
        <v>0</v>
      </c>
      <c r="M58" s="35">
        <f t="shared" si="41"/>
        <v>0</v>
      </c>
    </row>
    <row r="59" spans="1:13" ht="27.95" customHeight="1" x14ac:dyDescent="0.15">
      <c r="A59" s="22"/>
      <c r="B59" s="29"/>
      <c r="C59" s="27" t="s">
        <v>19</v>
      </c>
      <c r="D59" s="8">
        <f>'最終査定（３条＋４条）'!G126</f>
        <v>5000</v>
      </c>
      <c r="E59" s="8">
        <f>'最終査定（３条＋４条）'!H126</f>
        <v>5000</v>
      </c>
      <c r="F59" s="8">
        <f>'最終査定（３条＋４条）'!I126</f>
        <v>5000</v>
      </c>
      <c r="G59" s="8">
        <f t="shared" si="36"/>
        <v>0</v>
      </c>
      <c r="H59" s="13">
        <f t="shared" si="37"/>
        <v>0</v>
      </c>
      <c r="I59" s="8">
        <f t="shared" si="38"/>
        <v>0</v>
      </c>
      <c r="J59" s="20">
        <f t="shared" si="39"/>
        <v>0</v>
      </c>
      <c r="K59" s="33">
        <f>'最終査定（３条＋４条）'!N126</f>
        <v>5000</v>
      </c>
      <c r="L59" s="34">
        <f t="shared" si="40"/>
        <v>0</v>
      </c>
      <c r="M59" s="35">
        <f t="shared" si="41"/>
        <v>0</v>
      </c>
    </row>
    <row r="60" spans="1:13" ht="27.95" customHeight="1" x14ac:dyDescent="0.15">
      <c r="A60" s="19">
        <v>2</v>
      </c>
      <c r="B60" s="26" t="s">
        <v>12</v>
      </c>
      <c r="C60" s="27"/>
      <c r="D60" s="8">
        <f>SUM(D61:D64)</f>
        <v>425713</v>
      </c>
      <c r="E60" s="8">
        <f>SUM(E61:E64)</f>
        <v>433716</v>
      </c>
      <c r="F60" s="8">
        <f>SUM(F61:F64)</f>
        <v>433716</v>
      </c>
      <c r="G60" s="8">
        <f>F60-D60</f>
        <v>8003</v>
      </c>
      <c r="H60" s="13">
        <f>G60/D60</f>
        <v>1.8799050064245159E-2</v>
      </c>
      <c r="I60" s="8">
        <f>F60-E60</f>
        <v>0</v>
      </c>
      <c r="J60" s="20">
        <f>I60/E60</f>
        <v>0</v>
      </c>
      <c r="K60" s="33">
        <f>SUM(K61:K64)</f>
        <v>0</v>
      </c>
      <c r="L60" s="34">
        <f>F60-K60</f>
        <v>433716</v>
      </c>
      <c r="M60" s="36" t="s">
        <v>168</v>
      </c>
    </row>
    <row r="61" spans="1:13" ht="27.95" customHeight="1" x14ac:dyDescent="0.15">
      <c r="A61" s="21"/>
      <c r="B61" s="28" t="s">
        <v>22</v>
      </c>
      <c r="C61" s="27" t="s">
        <v>31</v>
      </c>
      <c r="D61" s="8">
        <f>'最終査定（３条＋４条）'!G129</f>
        <v>17952</v>
      </c>
      <c r="E61" s="8">
        <f>'最終査定（３条＋４条）'!H129</f>
        <v>17952</v>
      </c>
      <c r="F61" s="8">
        <f>'最終査定（３条＋４条）'!I129</f>
        <v>17952</v>
      </c>
      <c r="G61" s="8">
        <f t="shared" ref="G61:G65" si="42">F61-D61</f>
        <v>0</v>
      </c>
      <c r="H61" s="13">
        <f t="shared" ref="H61:H65" si="43">G61/D61</f>
        <v>0</v>
      </c>
      <c r="I61" s="8">
        <f t="shared" ref="I61:I64" si="44">F61-E61</f>
        <v>0</v>
      </c>
      <c r="J61" s="20">
        <f t="shared" ref="J61:J65" si="45">I61/E61</f>
        <v>0</v>
      </c>
      <c r="K61" s="33">
        <f>'最終査定（３条＋４条）'!N129</f>
        <v>0</v>
      </c>
      <c r="L61" s="34">
        <f t="shared" ref="L61:L64" si="46">F61-K61</f>
        <v>17952</v>
      </c>
      <c r="M61" s="36" t="s">
        <v>168</v>
      </c>
    </row>
    <row r="62" spans="1:13" ht="27.95" customHeight="1" x14ac:dyDescent="0.15">
      <c r="A62" s="21"/>
      <c r="B62" s="28" t="s">
        <v>32</v>
      </c>
      <c r="C62" s="27" t="s">
        <v>33</v>
      </c>
      <c r="D62" s="8">
        <f>'最終査定（３条＋４条）'!G131</f>
        <v>402261</v>
      </c>
      <c r="E62" s="8">
        <f>'最終査定（３条＋４条）'!H131</f>
        <v>410264</v>
      </c>
      <c r="F62" s="8">
        <f>'最終査定（３条＋４条）'!I131</f>
        <v>410264</v>
      </c>
      <c r="G62" s="8">
        <f t="shared" si="42"/>
        <v>8003</v>
      </c>
      <c r="H62" s="13">
        <f t="shared" si="43"/>
        <v>1.9895043267928035E-2</v>
      </c>
      <c r="I62" s="8">
        <f t="shared" si="44"/>
        <v>0</v>
      </c>
      <c r="J62" s="20">
        <f t="shared" si="45"/>
        <v>0</v>
      </c>
      <c r="K62" s="33">
        <f>'最終査定（３条＋４条）'!N131</f>
        <v>0</v>
      </c>
      <c r="L62" s="34">
        <f t="shared" si="46"/>
        <v>410264</v>
      </c>
      <c r="M62" s="36" t="s">
        <v>168</v>
      </c>
    </row>
    <row r="63" spans="1:13" ht="27.95" customHeight="1" x14ac:dyDescent="0.15">
      <c r="A63" s="21"/>
      <c r="B63" s="28"/>
      <c r="C63" s="27" t="s">
        <v>34</v>
      </c>
      <c r="D63" s="8">
        <f>'最終査定（３条＋４条）'!G133</f>
        <v>500</v>
      </c>
      <c r="E63" s="8">
        <f>'最終査定（３条＋４条）'!H133</f>
        <v>500</v>
      </c>
      <c r="F63" s="8">
        <f>'最終査定（３条＋４条）'!I133</f>
        <v>500</v>
      </c>
      <c r="G63" s="8">
        <f t="shared" si="42"/>
        <v>0</v>
      </c>
      <c r="H63" s="13">
        <f t="shared" si="43"/>
        <v>0</v>
      </c>
      <c r="I63" s="8">
        <f t="shared" si="44"/>
        <v>0</v>
      </c>
      <c r="J63" s="20">
        <f t="shared" si="45"/>
        <v>0</v>
      </c>
      <c r="K63" s="33">
        <f>'最終査定（３条＋４条）'!N133</f>
        <v>0</v>
      </c>
      <c r="L63" s="34">
        <f t="shared" si="46"/>
        <v>500</v>
      </c>
      <c r="M63" s="36" t="s">
        <v>168</v>
      </c>
    </row>
    <row r="64" spans="1:13" ht="27.95" customHeight="1" x14ac:dyDescent="0.15">
      <c r="A64" s="22"/>
      <c r="B64" s="29"/>
      <c r="C64" s="27" t="s">
        <v>19</v>
      </c>
      <c r="D64" s="8">
        <f>'最終査定（３条＋４条）'!G135</f>
        <v>5000</v>
      </c>
      <c r="E64" s="8">
        <f>'最終査定（３条＋４条）'!H135</f>
        <v>5000</v>
      </c>
      <c r="F64" s="8">
        <f>'最終査定（３条＋４条）'!I135</f>
        <v>5000</v>
      </c>
      <c r="G64" s="8">
        <f t="shared" si="42"/>
        <v>0</v>
      </c>
      <c r="H64" s="13">
        <f t="shared" si="43"/>
        <v>0</v>
      </c>
      <c r="I64" s="8">
        <f t="shared" si="44"/>
        <v>0</v>
      </c>
      <c r="J64" s="20">
        <f t="shared" si="45"/>
        <v>0</v>
      </c>
      <c r="K64" s="33">
        <f>'最終査定（３条＋４条）'!N135</f>
        <v>0</v>
      </c>
      <c r="L64" s="34">
        <f t="shared" si="46"/>
        <v>5000</v>
      </c>
      <c r="M64" s="36" t="s">
        <v>168</v>
      </c>
    </row>
    <row r="65" spans="1:14" ht="27.95" customHeight="1" thickBot="1" x14ac:dyDescent="0.2">
      <c r="A65" s="159" t="s">
        <v>35</v>
      </c>
      <c r="B65" s="160"/>
      <c r="C65" s="161"/>
      <c r="D65" s="23">
        <f>D55+D60</f>
        <v>3374422</v>
      </c>
      <c r="E65" s="23">
        <f t="shared" ref="E65:F65" si="47">E55+E60</f>
        <v>3364584</v>
      </c>
      <c r="F65" s="23">
        <f t="shared" si="47"/>
        <v>3364584</v>
      </c>
      <c r="G65" s="23">
        <f t="shared" si="42"/>
        <v>-9838</v>
      </c>
      <c r="H65" s="24">
        <f t="shared" si="43"/>
        <v>-2.9154622628705003E-3</v>
      </c>
      <c r="I65" s="23">
        <f>F65-E65</f>
        <v>0</v>
      </c>
      <c r="J65" s="25">
        <f t="shared" si="45"/>
        <v>0</v>
      </c>
      <c r="K65" s="37">
        <f>K55+K60</f>
        <v>2706762</v>
      </c>
      <c r="L65" s="38">
        <f>F65-K65</f>
        <v>657822</v>
      </c>
      <c r="M65" s="39">
        <f t="shared" ref="M65" si="48">L65/K65</f>
        <v>0.24302912483624345</v>
      </c>
    </row>
    <row r="67" spans="1:14" x14ac:dyDescent="0.15">
      <c r="A67" s="3"/>
      <c r="B67" s="32"/>
      <c r="C67" s="32"/>
      <c r="D67" s="10"/>
      <c r="E67" s="10"/>
      <c r="F67" s="10"/>
      <c r="G67" s="10"/>
      <c r="H67" s="16"/>
      <c r="I67" s="10"/>
      <c r="J67" s="16"/>
      <c r="K67" s="10"/>
      <c r="L67" s="10"/>
      <c r="M67" s="16"/>
      <c r="N67" s="3"/>
    </row>
    <row r="68" spans="1:14" x14ac:dyDescent="0.15">
      <c r="A68" s="3"/>
      <c r="B68" s="32"/>
      <c r="C68" s="32"/>
      <c r="D68" s="10"/>
      <c r="E68" s="10"/>
      <c r="F68" s="10"/>
      <c r="G68" s="10"/>
      <c r="H68" s="16"/>
      <c r="I68" s="10"/>
      <c r="J68" s="16"/>
      <c r="K68" s="10"/>
      <c r="L68" s="10"/>
      <c r="M68" s="16"/>
      <c r="N68" s="3"/>
    </row>
    <row r="69" spans="1:14" x14ac:dyDescent="0.15">
      <c r="A69" s="3"/>
      <c r="B69" s="32"/>
      <c r="C69" s="32"/>
      <c r="D69" s="10"/>
      <c r="E69" s="10"/>
      <c r="F69" s="10"/>
      <c r="G69" s="10"/>
      <c r="H69" s="16"/>
      <c r="I69" s="10"/>
      <c r="J69" s="16"/>
      <c r="K69" s="10"/>
      <c r="L69" s="10"/>
      <c r="M69" s="16"/>
      <c r="N69" s="3"/>
    </row>
    <row r="70" spans="1:14" x14ac:dyDescent="0.15">
      <c r="A70" s="3"/>
      <c r="B70" s="32"/>
      <c r="C70" s="32"/>
      <c r="D70" s="10"/>
      <c r="E70" s="10"/>
      <c r="F70" s="10"/>
      <c r="G70" s="10"/>
      <c r="H70" s="16"/>
      <c r="I70" s="10"/>
      <c r="J70" s="16"/>
      <c r="K70" s="10"/>
      <c r="L70" s="10"/>
      <c r="M70" s="16"/>
      <c r="N70" s="3"/>
    </row>
    <row r="71" spans="1:14" x14ac:dyDescent="0.15">
      <c r="A71" s="3"/>
      <c r="B71" s="32"/>
      <c r="C71" s="32"/>
      <c r="D71" s="10"/>
      <c r="E71" s="10"/>
      <c r="F71" s="10"/>
      <c r="G71" s="10"/>
      <c r="H71" s="16"/>
      <c r="I71" s="10"/>
      <c r="J71" s="16"/>
      <c r="K71" s="10"/>
      <c r="L71" s="10"/>
      <c r="M71" s="16"/>
      <c r="N71" s="3"/>
    </row>
    <row r="72" spans="1:14" x14ac:dyDescent="0.15">
      <c r="A72" s="3"/>
      <c r="B72" s="32"/>
      <c r="C72" s="32"/>
      <c r="D72" s="10"/>
      <c r="E72" s="10"/>
      <c r="F72" s="10"/>
      <c r="G72" s="10"/>
      <c r="H72" s="16"/>
      <c r="I72" s="10"/>
      <c r="J72" s="16"/>
      <c r="K72" s="10"/>
      <c r="L72" s="10"/>
      <c r="M72" s="16"/>
      <c r="N72" s="3"/>
    </row>
    <row r="73" spans="1:14" x14ac:dyDescent="0.15">
      <c r="A73" s="3"/>
      <c r="B73" s="32"/>
      <c r="C73" s="32"/>
      <c r="D73" s="10"/>
      <c r="E73" s="10"/>
      <c r="F73" s="10"/>
      <c r="G73" s="10"/>
      <c r="H73" s="16"/>
      <c r="I73" s="10"/>
      <c r="J73" s="16"/>
      <c r="K73" s="10"/>
      <c r="L73" s="10"/>
      <c r="M73" s="16"/>
      <c r="N73" s="3"/>
    </row>
    <row r="74" spans="1:14" x14ac:dyDescent="0.15">
      <c r="A74" s="3"/>
      <c r="B74" s="32"/>
      <c r="C74" s="32"/>
      <c r="D74" s="10"/>
      <c r="E74" s="10"/>
      <c r="F74" s="10"/>
      <c r="G74" s="10"/>
      <c r="H74" s="16"/>
      <c r="I74" s="10"/>
      <c r="J74" s="16"/>
      <c r="K74" s="10"/>
      <c r="L74" s="10"/>
      <c r="M74" s="16"/>
      <c r="N74" s="3"/>
    </row>
    <row r="75" spans="1:14" x14ac:dyDescent="0.15">
      <c r="A75" s="3"/>
      <c r="B75" s="32"/>
      <c r="C75" s="32"/>
      <c r="D75" s="10"/>
      <c r="E75" s="10"/>
      <c r="F75" s="10"/>
      <c r="G75" s="10"/>
      <c r="H75" s="16"/>
      <c r="I75" s="10"/>
      <c r="J75" s="16"/>
      <c r="K75" s="10"/>
      <c r="L75" s="10"/>
      <c r="M75" s="16"/>
      <c r="N75" s="3"/>
    </row>
    <row r="76" spans="1:14" x14ac:dyDescent="0.15">
      <c r="A76" s="3"/>
      <c r="B76" s="32"/>
      <c r="C76" s="32"/>
      <c r="D76" s="10"/>
      <c r="E76" s="10"/>
      <c r="F76" s="10"/>
      <c r="G76" s="10"/>
      <c r="H76" s="16"/>
      <c r="I76" s="10"/>
      <c r="J76" s="16"/>
      <c r="K76" s="10"/>
      <c r="L76" s="10"/>
      <c r="M76" s="16"/>
      <c r="N76" s="3"/>
    </row>
    <row r="77" spans="1:14" x14ac:dyDescent="0.15">
      <c r="A77" s="3"/>
      <c r="B77" s="32"/>
      <c r="C77" s="32"/>
      <c r="D77" s="10"/>
      <c r="E77" s="10"/>
      <c r="F77" s="10"/>
      <c r="G77" s="10"/>
      <c r="H77" s="16"/>
      <c r="I77" s="10"/>
      <c r="J77" s="16"/>
      <c r="K77" s="10"/>
      <c r="L77" s="10"/>
      <c r="M77" s="16"/>
      <c r="N77" s="3"/>
    </row>
    <row r="78" spans="1:14" x14ac:dyDescent="0.15">
      <c r="A78" s="3"/>
      <c r="B78" s="32"/>
      <c r="C78" s="32"/>
      <c r="D78" s="10"/>
      <c r="E78" s="10"/>
      <c r="F78" s="10"/>
      <c r="G78" s="10"/>
      <c r="H78" s="16"/>
      <c r="I78" s="10"/>
      <c r="J78" s="16"/>
      <c r="K78" s="10"/>
      <c r="L78" s="10"/>
      <c r="M78" s="16"/>
      <c r="N78" s="3"/>
    </row>
    <row r="79" spans="1:14" x14ac:dyDescent="0.15">
      <c r="A79" s="3"/>
      <c r="B79" s="32"/>
      <c r="C79" s="32"/>
      <c r="D79" s="10"/>
      <c r="E79" s="10"/>
      <c r="F79" s="10"/>
      <c r="G79" s="10"/>
      <c r="H79" s="16"/>
      <c r="I79" s="10"/>
      <c r="J79" s="16"/>
      <c r="K79" s="10"/>
      <c r="L79" s="10"/>
      <c r="M79" s="16"/>
      <c r="N79" s="3"/>
    </row>
    <row r="80" spans="1:14" x14ac:dyDescent="0.15">
      <c r="A80" s="3"/>
      <c r="B80" s="32"/>
      <c r="C80" s="32"/>
      <c r="D80" s="10"/>
      <c r="E80" s="10"/>
      <c r="F80" s="10"/>
      <c r="G80" s="10"/>
      <c r="H80" s="16"/>
      <c r="I80" s="10"/>
      <c r="J80" s="16"/>
      <c r="K80" s="10"/>
      <c r="L80" s="10"/>
      <c r="M80" s="16"/>
      <c r="N80" s="3"/>
    </row>
    <row r="81" spans="1:19" x14ac:dyDescent="0.15">
      <c r="A81" s="3"/>
      <c r="B81" s="32"/>
      <c r="C81" s="32"/>
      <c r="D81" s="10"/>
      <c r="E81" s="10"/>
      <c r="F81" s="10"/>
      <c r="G81" s="10"/>
      <c r="H81" s="16"/>
      <c r="I81" s="10"/>
      <c r="J81" s="16"/>
      <c r="K81" s="10"/>
      <c r="L81" s="10"/>
      <c r="M81" s="16"/>
      <c r="N81" s="3"/>
    </row>
    <row r="82" spans="1:19" x14ac:dyDescent="0.15">
      <c r="A82" s="3"/>
      <c r="B82" s="32"/>
      <c r="C82" s="32"/>
      <c r="D82" s="10"/>
      <c r="E82" s="10"/>
      <c r="F82" s="10"/>
      <c r="G82" s="10"/>
      <c r="H82" s="16"/>
      <c r="I82" s="10"/>
      <c r="J82" s="16"/>
      <c r="K82" s="10"/>
      <c r="L82" s="10"/>
      <c r="M82" s="16"/>
      <c r="N82" s="3"/>
    </row>
    <row r="83" spans="1:19" x14ac:dyDescent="0.15">
      <c r="A83" s="3"/>
      <c r="B83" s="32"/>
      <c r="C83" s="32"/>
      <c r="D83" s="10"/>
      <c r="E83" s="10"/>
      <c r="F83" s="10"/>
      <c r="G83" s="10"/>
      <c r="H83" s="16"/>
      <c r="I83" s="10"/>
      <c r="J83" s="16"/>
      <c r="K83" s="10"/>
      <c r="L83" s="10"/>
      <c r="M83" s="16"/>
      <c r="N83" s="3"/>
    </row>
    <row r="84" spans="1:19" x14ac:dyDescent="0.15">
      <c r="A84" s="3"/>
      <c r="B84" s="32"/>
      <c r="C84" s="32"/>
      <c r="D84" s="10"/>
      <c r="E84" s="10"/>
      <c r="F84" s="10"/>
      <c r="G84" s="10"/>
      <c r="H84" s="16"/>
      <c r="I84" s="10"/>
      <c r="J84" s="16"/>
      <c r="K84" s="10"/>
      <c r="L84" s="10"/>
      <c r="M84" s="16"/>
      <c r="N84" s="3"/>
    </row>
    <row r="85" spans="1:19" x14ac:dyDescent="0.15">
      <c r="A85" s="3"/>
      <c r="B85" s="32"/>
      <c r="C85" s="32"/>
      <c r="D85" s="10"/>
      <c r="E85" s="10"/>
      <c r="F85" s="10"/>
      <c r="G85" s="10"/>
      <c r="H85" s="16"/>
      <c r="I85" s="10"/>
      <c r="J85" s="16"/>
      <c r="K85" s="10"/>
      <c r="L85" s="10"/>
      <c r="M85" s="16"/>
      <c r="N85" s="3"/>
    </row>
    <row r="86" spans="1:19" x14ac:dyDescent="0.15">
      <c r="A86" s="3"/>
      <c r="B86" s="32"/>
      <c r="C86" s="32"/>
      <c r="D86" s="10"/>
      <c r="E86" s="10"/>
      <c r="F86" s="10"/>
      <c r="G86" s="10"/>
      <c r="H86" s="16"/>
      <c r="I86" s="10"/>
      <c r="J86" s="16"/>
      <c r="K86" s="10"/>
      <c r="L86" s="10"/>
      <c r="M86" s="16"/>
      <c r="N86" s="3"/>
    </row>
    <row r="87" spans="1:19" s="4" customFormat="1" x14ac:dyDescent="0.15">
      <c r="A87" s="3"/>
      <c r="B87" s="32"/>
      <c r="C87" s="32"/>
      <c r="D87" s="10"/>
      <c r="E87" s="10"/>
      <c r="F87" s="10"/>
      <c r="G87" s="10"/>
      <c r="H87" s="16"/>
      <c r="I87" s="10"/>
      <c r="J87" s="16"/>
      <c r="K87" s="10"/>
      <c r="L87" s="10"/>
      <c r="M87" s="16"/>
      <c r="N87" s="3"/>
      <c r="P87" s="5"/>
      <c r="Q87" s="5"/>
      <c r="R87" s="5"/>
      <c r="S87" s="5"/>
    </row>
    <row r="88" spans="1:19" s="4" customFormat="1" x14ac:dyDescent="0.15">
      <c r="A88" s="3"/>
      <c r="B88" s="32"/>
      <c r="C88" s="32"/>
      <c r="D88" s="10"/>
      <c r="E88" s="10"/>
      <c r="F88" s="10"/>
      <c r="G88" s="10"/>
      <c r="H88" s="16"/>
      <c r="I88" s="10"/>
      <c r="J88" s="16"/>
      <c r="K88" s="10"/>
      <c r="L88" s="10"/>
      <c r="M88" s="16"/>
      <c r="N88" s="3"/>
    </row>
    <row r="89" spans="1:19" s="4" customFormat="1" x14ac:dyDescent="0.15">
      <c r="A89" s="3"/>
      <c r="B89" s="32"/>
      <c r="C89" s="32"/>
      <c r="D89" s="10"/>
      <c r="E89" s="10"/>
      <c r="F89" s="10"/>
      <c r="G89" s="10"/>
      <c r="H89" s="16"/>
      <c r="I89" s="10"/>
      <c r="J89" s="16"/>
      <c r="K89" s="10"/>
      <c r="L89" s="10"/>
      <c r="M89" s="16"/>
      <c r="N89" s="3"/>
    </row>
    <row r="90" spans="1:19" s="4" customFormat="1" x14ac:dyDescent="0.15">
      <c r="A90" s="3"/>
      <c r="B90" s="32"/>
      <c r="C90" s="32"/>
      <c r="D90" s="10"/>
      <c r="E90" s="10"/>
      <c r="F90" s="10"/>
      <c r="G90" s="10"/>
      <c r="H90" s="16"/>
      <c r="I90" s="10"/>
      <c r="J90" s="16"/>
      <c r="K90" s="10"/>
      <c r="L90" s="10"/>
      <c r="M90" s="16"/>
      <c r="N90" s="3"/>
    </row>
    <row r="91" spans="1:19" x14ac:dyDescent="0.15">
      <c r="A91" s="3"/>
      <c r="B91" s="32"/>
      <c r="C91" s="32"/>
      <c r="D91" s="10"/>
      <c r="E91" s="10"/>
      <c r="F91" s="10"/>
      <c r="G91" s="10"/>
      <c r="H91" s="16"/>
      <c r="I91" s="10"/>
      <c r="J91" s="16"/>
      <c r="K91" s="10"/>
      <c r="L91" s="10"/>
      <c r="M91" s="16"/>
      <c r="N91" s="3"/>
    </row>
    <row r="92" spans="1:19" x14ac:dyDescent="0.15">
      <c r="A92" s="3"/>
      <c r="B92" s="32"/>
      <c r="C92" s="32"/>
      <c r="D92" s="10"/>
      <c r="E92" s="10"/>
      <c r="F92" s="10"/>
      <c r="G92" s="10"/>
      <c r="H92" s="16"/>
      <c r="I92" s="10"/>
      <c r="J92" s="16"/>
      <c r="K92" s="10"/>
      <c r="L92" s="10"/>
      <c r="M92" s="16"/>
      <c r="N92" s="3"/>
    </row>
    <row r="93" spans="1:19" x14ac:dyDescent="0.15">
      <c r="A93" s="3"/>
      <c r="B93" s="32"/>
      <c r="C93" s="32"/>
      <c r="D93" s="10"/>
      <c r="E93" s="10"/>
      <c r="F93" s="10"/>
      <c r="G93" s="10"/>
      <c r="H93" s="16"/>
      <c r="I93" s="10"/>
      <c r="J93" s="16"/>
      <c r="K93" s="10"/>
      <c r="L93" s="10"/>
      <c r="M93" s="16"/>
      <c r="N93" s="3"/>
    </row>
    <row r="94" spans="1:19" x14ac:dyDescent="0.15">
      <c r="A94" s="3"/>
      <c r="B94" s="32"/>
      <c r="C94" s="32"/>
      <c r="D94" s="10"/>
      <c r="E94" s="10"/>
      <c r="F94" s="10"/>
      <c r="G94" s="10"/>
      <c r="H94" s="16"/>
      <c r="I94" s="10"/>
      <c r="J94" s="16"/>
      <c r="K94" s="10"/>
      <c r="L94" s="10"/>
      <c r="M94" s="16"/>
      <c r="N94" s="3"/>
    </row>
    <row r="95" spans="1:19" x14ac:dyDescent="0.15">
      <c r="A95" s="3"/>
      <c r="B95" s="32"/>
      <c r="C95" s="32"/>
      <c r="D95" s="10"/>
      <c r="E95" s="10"/>
      <c r="F95" s="10"/>
      <c r="G95" s="10"/>
      <c r="H95" s="16"/>
      <c r="I95" s="10"/>
      <c r="J95" s="16"/>
      <c r="K95" s="10"/>
      <c r="L95" s="10"/>
      <c r="M95" s="16"/>
      <c r="N95" s="3"/>
    </row>
    <row r="96" spans="1:19" x14ac:dyDescent="0.15">
      <c r="A96" s="3"/>
      <c r="B96" s="32"/>
      <c r="C96" s="32"/>
      <c r="D96" s="10"/>
      <c r="E96" s="10"/>
      <c r="F96" s="10"/>
      <c r="G96" s="10"/>
      <c r="H96" s="16"/>
      <c r="I96" s="10"/>
      <c r="J96" s="16"/>
      <c r="K96" s="10"/>
      <c r="L96" s="10"/>
      <c r="M96" s="16"/>
      <c r="N96" s="3"/>
    </row>
    <row r="97" spans="1:14" x14ac:dyDescent="0.15">
      <c r="A97" s="3"/>
      <c r="B97" s="32"/>
      <c r="C97" s="32"/>
      <c r="D97" s="10"/>
      <c r="E97" s="10"/>
      <c r="F97" s="10"/>
      <c r="G97" s="10"/>
      <c r="H97" s="16"/>
      <c r="I97" s="10"/>
      <c r="J97" s="16"/>
      <c r="K97" s="10"/>
      <c r="L97" s="10"/>
      <c r="M97" s="16"/>
      <c r="N97" s="3"/>
    </row>
    <row r="98" spans="1:14" x14ac:dyDescent="0.15">
      <c r="A98" s="3"/>
      <c r="B98" s="32"/>
      <c r="C98" s="32"/>
      <c r="D98" s="10"/>
      <c r="E98" s="10"/>
      <c r="F98" s="10"/>
      <c r="G98" s="10"/>
      <c r="H98" s="16"/>
      <c r="I98" s="10"/>
      <c r="J98" s="16"/>
      <c r="K98" s="10"/>
      <c r="L98" s="10"/>
      <c r="M98" s="16"/>
      <c r="N98" s="3"/>
    </row>
    <row r="99" spans="1:14" x14ac:dyDescent="0.15">
      <c r="A99" s="3"/>
      <c r="B99" s="32"/>
      <c r="C99" s="32"/>
      <c r="D99" s="10"/>
      <c r="E99" s="10"/>
      <c r="F99" s="10"/>
      <c r="G99" s="10"/>
      <c r="H99" s="16"/>
      <c r="I99" s="10"/>
      <c r="J99" s="16"/>
      <c r="K99" s="10"/>
      <c r="L99" s="10"/>
      <c r="M99" s="16"/>
      <c r="N99" s="3"/>
    </row>
    <row r="100" spans="1:14" x14ac:dyDescent="0.15">
      <c r="A100" s="3"/>
      <c r="B100" s="32"/>
      <c r="C100" s="32"/>
      <c r="D100" s="10"/>
      <c r="E100" s="10"/>
      <c r="F100" s="10"/>
      <c r="G100" s="10"/>
      <c r="H100" s="16"/>
      <c r="I100" s="10"/>
      <c r="J100" s="16"/>
      <c r="K100" s="10"/>
      <c r="L100" s="10"/>
      <c r="M100" s="16"/>
      <c r="N100" s="3"/>
    </row>
    <row r="101" spans="1:14" x14ac:dyDescent="0.15">
      <c r="A101" s="3"/>
      <c r="B101" s="32"/>
      <c r="C101" s="32"/>
      <c r="D101" s="10"/>
      <c r="E101" s="10"/>
      <c r="F101" s="10"/>
      <c r="G101" s="10"/>
      <c r="H101" s="16"/>
      <c r="I101" s="10"/>
      <c r="J101" s="16"/>
      <c r="K101" s="10"/>
      <c r="L101" s="10"/>
      <c r="M101" s="16"/>
      <c r="N101" s="3"/>
    </row>
    <row r="102" spans="1:14" x14ac:dyDescent="0.15">
      <c r="A102" s="3"/>
      <c r="B102" s="32"/>
      <c r="C102" s="32"/>
      <c r="D102" s="10"/>
      <c r="E102" s="10"/>
      <c r="F102" s="10"/>
      <c r="G102" s="10"/>
      <c r="H102" s="16"/>
      <c r="I102" s="10"/>
      <c r="J102" s="16"/>
      <c r="K102" s="10"/>
      <c r="L102" s="10"/>
      <c r="M102" s="16"/>
      <c r="N102" s="3"/>
    </row>
    <row r="103" spans="1:14" x14ac:dyDescent="0.15">
      <c r="A103" s="3"/>
      <c r="B103" s="32"/>
      <c r="C103" s="32"/>
      <c r="D103" s="10"/>
      <c r="E103" s="10"/>
      <c r="F103" s="10"/>
      <c r="G103" s="10"/>
      <c r="H103" s="16"/>
      <c r="I103" s="10"/>
      <c r="J103" s="16"/>
      <c r="K103" s="10"/>
      <c r="L103" s="10"/>
      <c r="M103" s="16"/>
      <c r="N103" s="3"/>
    </row>
    <row r="104" spans="1:14" x14ac:dyDescent="0.15">
      <c r="A104" s="3"/>
      <c r="B104" s="32"/>
      <c r="C104" s="32"/>
      <c r="D104" s="10"/>
      <c r="E104" s="10"/>
      <c r="F104" s="10"/>
      <c r="G104" s="10"/>
      <c r="H104" s="16"/>
      <c r="I104" s="10"/>
      <c r="J104" s="16"/>
      <c r="K104" s="10"/>
      <c r="L104" s="10"/>
      <c r="M104" s="16"/>
      <c r="N104" s="3"/>
    </row>
    <row r="105" spans="1:14" x14ac:dyDescent="0.15">
      <c r="A105" s="3"/>
      <c r="B105" s="32"/>
      <c r="C105" s="32"/>
      <c r="D105" s="10"/>
      <c r="E105" s="10"/>
      <c r="F105" s="10"/>
      <c r="G105" s="10"/>
      <c r="H105" s="16"/>
      <c r="I105" s="10"/>
      <c r="J105" s="16"/>
      <c r="K105" s="10"/>
      <c r="L105" s="10"/>
      <c r="M105" s="16"/>
      <c r="N105" s="3"/>
    </row>
    <row r="106" spans="1:14" x14ac:dyDescent="0.15">
      <c r="A106" s="3"/>
      <c r="B106" s="32"/>
      <c r="C106" s="32"/>
      <c r="D106" s="10"/>
      <c r="E106" s="10"/>
      <c r="F106" s="10"/>
      <c r="G106" s="10"/>
      <c r="H106" s="16"/>
      <c r="I106" s="10"/>
      <c r="J106" s="16"/>
      <c r="K106" s="10"/>
      <c r="L106" s="10"/>
      <c r="M106" s="16"/>
      <c r="N106" s="3"/>
    </row>
    <row r="107" spans="1:14" x14ac:dyDescent="0.15">
      <c r="A107" s="3"/>
      <c r="B107" s="32"/>
      <c r="C107" s="32"/>
      <c r="D107" s="10"/>
      <c r="E107" s="10"/>
      <c r="F107" s="10"/>
      <c r="G107" s="10"/>
      <c r="H107" s="16"/>
      <c r="I107" s="10"/>
      <c r="J107" s="16"/>
      <c r="K107" s="10"/>
      <c r="L107" s="10"/>
      <c r="M107" s="16"/>
      <c r="N107" s="3"/>
    </row>
    <row r="108" spans="1:14" x14ac:dyDescent="0.15">
      <c r="A108" s="3"/>
      <c r="B108" s="32"/>
      <c r="C108" s="32"/>
      <c r="D108" s="10"/>
      <c r="E108" s="10"/>
      <c r="F108" s="10"/>
      <c r="G108" s="10"/>
      <c r="H108" s="16"/>
      <c r="I108" s="10"/>
      <c r="J108" s="16"/>
      <c r="K108" s="10"/>
      <c r="L108" s="10"/>
      <c r="M108" s="16"/>
      <c r="N108" s="3"/>
    </row>
    <row r="109" spans="1:14" x14ac:dyDescent="0.15">
      <c r="A109" s="3"/>
      <c r="B109" s="32"/>
      <c r="C109" s="32"/>
      <c r="D109" s="10"/>
      <c r="E109" s="10"/>
      <c r="F109" s="10"/>
      <c r="G109" s="10"/>
      <c r="H109" s="16"/>
      <c r="I109" s="10"/>
      <c r="J109" s="16"/>
      <c r="K109" s="10"/>
      <c r="L109" s="10"/>
      <c r="M109" s="16"/>
      <c r="N109" s="3"/>
    </row>
    <row r="110" spans="1:14" x14ac:dyDescent="0.15">
      <c r="A110" s="3"/>
      <c r="B110" s="32"/>
      <c r="C110" s="32"/>
      <c r="D110" s="10"/>
      <c r="E110" s="10"/>
      <c r="F110" s="10"/>
      <c r="G110" s="10"/>
      <c r="H110" s="16"/>
      <c r="I110" s="10"/>
      <c r="J110" s="16"/>
      <c r="K110" s="10"/>
      <c r="L110" s="10"/>
      <c r="M110" s="16"/>
      <c r="N110" s="3"/>
    </row>
    <row r="111" spans="1:14" x14ac:dyDescent="0.15">
      <c r="A111" s="3"/>
      <c r="B111" s="32"/>
      <c r="C111" s="32"/>
      <c r="D111" s="10"/>
      <c r="E111" s="10"/>
      <c r="F111" s="10"/>
      <c r="G111" s="10"/>
      <c r="H111" s="16"/>
      <c r="I111" s="10"/>
      <c r="J111" s="16"/>
      <c r="K111" s="10"/>
      <c r="L111" s="10"/>
      <c r="M111" s="16"/>
      <c r="N111" s="3"/>
    </row>
    <row r="112" spans="1:14" x14ac:dyDescent="0.15">
      <c r="A112" s="3"/>
      <c r="B112" s="32"/>
      <c r="C112" s="32"/>
      <c r="D112" s="10"/>
      <c r="E112" s="10"/>
      <c r="F112" s="10"/>
      <c r="G112" s="10"/>
      <c r="H112" s="16"/>
      <c r="I112" s="10"/>
      <c r="J112" s="16"/>
      <c r="K112" s="10"/>
      <c r="L112" s="10"/>
      <c r="M112" s="16"/>
      <c r="N112" s="3"/>
    </row>
    <row r="113" spans="1:14" x14ac:dyDescent="0.15">
      <c r="A113" s="3"/>
      <c r="B113" s="32"/>
      <c r="C113" s="32"/>
      <c r="D113" s="10"/>
      <c r="E113" s="10"/>
      <c r="F113" s="10"/>
      <c r="G113" s="10"/>
      <c r="H113" s="16"/>
      <c r="I113" s="10"/>
      <c r="J113" s="16"/>
      <c r="K113" s="10"/>
      <c r="L113" s="10"/>
      <c r="M113" s="16"/>
      <c r="N113" s="3"/>
    </row>
    <row r="114" spans="1:14" x14ac:dyDescent="0.15">
      <c r="A114" s="3"/>
      <c r="B114" s="32"/>
      <c r="C114" s="32"/>
      <c r="D114" s="10"/>
      <c r="E114" s="10"/>
      <c r="F114" s="10"/>
      <c r="G114" s="10"/>
      <c r="H114" s="16"/>
      <c r="I114" s="10"/>
      <c r="J114" s="16"/>
      <c r="K114" s="10"/>
      <c r="L114" s="10"/>
      <c r="M114" s="16"/>
      <c r="N114" s="3"/>
    </row>
    <row r="115" spans="1:14" x14ac:dyDescent="0.15">
      <c r="A115" s="3"/>
      <c r="B115" s="32"/>
      <c r="C115" s="32"/>
      <c r="D115" s="10"/>
      <c r="E115" s="10"/>
      <c r="F115" s="10"/>
      <c r="G115" s="10"/>
      <c r="H115" s="16"/>
      <c r="I115" s="10"/>
      <c r="J115" s="16"/>
      <c r="K115" s="10"/>
      <c r="L115" s="10"/>
      <c r="M115" s="16"/>
      <c r="N115" s="3"/>
    </row>
    <row r="116" spans="1:14" x14ac:dyDescent="0.15">
      <c r="A116" s="3"/>
      <c r="B116" s="32"/>
      <c r="C116" s="32"/>
      <c r="D116" s="10"/>
      <c r="E116" s="10"/>
      <c r="F116" s="10"/>
      <c r="G116" s="10"/>
      <c r="H116" s="16"/>
      <c r="I116" s="10"/>
      <c r="J116" s="16"/>
      <c r="K116" s="10"/>
      <c r="L116" s="10"/>
      <c r="M116" s="16"/>
      <c r="N116" s="3"/>
    </row>
    <row r="117" spans="1:14" x14ac:dyDescent="0.15">
      <c r="A117" s="3"/>
      <c r="B117" s="32"/>
      <c r="C117" s="32"/>
      <c r="D117" s="10"/>
      <c r="E117" s="10"/>
      <c r="F117" s="10"/>
      <c r="G117" s="10"/>
      <c r="H117" s="16"/>
      <c r="I117" s="10"/>
      <c r="J117" s="16"/>
      <c r="K117" s="10"/>
      <c r="L117" s="10"/>
      <c r="M117" s="16"/>
      <c r="N117" s="3"/>
    </row>
    <row r="118" spans="1:14" x14ac:dyDescent="0.15">
      <c r="A118" s="3"/>
      <c r="B118" s="32"/>
      <c r="C118" s="32"/>
      <c r="D118" s="10"/>
      <c r="E118" s="10"/>
      <c r="F118" s="10"/>
      <c r="G118" s="10"/>
      <c r="H118" s="16"/>
      <c r="I118" s="10"/>
      <c r="J118" s="16"/>
      <c r="K118" s="10"/>
      <c r="L118" s="10"/>
      <c r="M118" s="16"/>
      <c r="N118" s="3"/>
    </row>
    <row r="119" spans="1:14" x14ac:dyDescent="0.15">
      <c r="A119" s="3"/>
      <c r="B119" s="32"/>
      <c r="C119" s="32"/>
      <c r="D119" s="10"/>
      <c r="E119" s="10"/>
      <c r="F119" s="10"/>
      <c r="G119" s="10"/>
      <c r="H119" s="16"/>
      <c r="I119" s="10"/>
      <c r="J119" s="16"/>
      <c r="K119" s="10"/>
      <c r="L119" s="10"/>
      <c r="M119" s="16"/>
      <c r="N119" s="3"/>
    </row>
    <row r="120" spans="1:14" x14ac:dyDescent="0.15">
      <c r="A120" s="3"/>
      <c r="B120" s="32"/>
      <c r="C120" s="32"/>
      <c r="D120" s="10"/>
      <c r="E120" s="10"/>
      <c r="F120" s="10"/>
      <c r="G120" s="10"/>
      <c r="H120" s="16"/>
      <c r="I120" s="10"/>
      <c r="J120" s="16"/>
      <c r="K120" s="10"/>
      <c r="L120" s="10"/>
      <c r="M120" s="16"/>
      <c r="N120" s="3"/>
    </row>
    <row r="121" spans="1:14" x14ac:dyDescent="0.15">
      <c r="A121" s="3"/>
      <c r="B121" s="32"/>
      <c r="C121" s="32"/>
      <c r="D121" s="10"/>
      <c r="E121" s="10"/>
      <c r="F121" s="10"/>
      <c r="G121" s="10"/>
      <c r="H121" s="16"/>
      <c r="I121" s="10"/>
      <c r="J121" s="16"/>
      <c r="K121" s="10"/>
      <c r="L121" s="10"/>
      <c r="M121" s="16"/>
      <c r="N121" s="3"/>
    </row>
    <row r="122" spans="1:14" x14ac:dyDescent="0.15">
      <c r="A122" s="3"/>
      <c r="B122" s="32"/>
      <c r="C122" s="32"/>
      <c r="D122" s="10"/>
      <c r="E122" s="10"/>
      <c r="F122" s="10"/>
      <c r="G122" s="10"/>
      <c r="H122" s="16"/>
      <c r="I122" s="10"/>
      <c r="J122" s="16"/>
      <c r="K122" s="10"/>
      <c r="L122" s="10"/>
      <c r="M122" s="16"/>
      <c r="N122" s="3"/>
    </row>
    <row r="123" spans="1:14" x14ac:dyDescent="0.15">
      <c r="A123" s="3"/>
      <c r="B123" s="32"/>
      <c r="C123" s="32"/>
      <c r="D123" s="10"/>
      <c r="E123" s="10"/>
      <c r="F123" s="10"/>
      <c r="G123" s="10"/>
      <c r="H123" s="16"/>
      <c r="I123" s="10"/>
      <c r="J123" s="16"/>
      <c r="K123" s="10"/>
      <c r="L123" s="10"/>
      <c r="M123" s="16"/>
      <c r="N123" s="3"/>
    </row>
    <row r="124" spans="1:14" x14ac:dyDescent="0.15">
      <c r="A124" s="3"/>
      <c r="B124" s="32"/>
      <c r="C124" s="32"/>
      <c r="D124" s="10"/>
      <c r="E124" s="10"/>
      <c r="F124" s="10"/>
      <c r="G124" s="10"/>
      <c r="H124" s="16"/>
      <c r="I124" s="10"/>
      <c r="J124" s="16"/>
      <c r="K124" s="10"/>
      <c r="L124" s="10"/>
      <c r="M124" s="16"/>
      <c r="N124" s="3"/>
    </row>
  </sheetData>
  <mergeCells count="43">
    <mergeCell ref="A32:M32"/>
    <mergeCell ref="A5:B6"/>
    <mergeCell ref="C5:C6"/>
    <mergeCell ref="D5:D6"/>
    <mergeCell ref="E5:E6"/>
    <mergeCell ref="F5:F6"/>
    <mergeCell ref="G5:H5"/>
    <mergeCell ref="I5:J5"/>
    <mergeCell ref="K5:K6"/>
    <mergeCell ref="L5:M5"/>
    <mergeCell ref="A30:C30"/>
    <mergeCell ref="C34:C35"/>
    <mergeCell ref="D34:D35"/>
    <mergeCell ref="E34:E35"/>
    <mergeCell ref="F34:F35"/>
    <mergeCell ref="A1:M1"/>
    <mergeCell ref="A15:C15"/>
    <mergeCell ref="A18:B19"/>
    <mergeCell ref="C18:C19"/>
    <mergeCell ref="D18:D19"/>
    <mergeCell ref="E18:E19"/>
    <mergeCell ref="F18:F19"/>
    <mergeCell ref="G18:H18"/>
    <mergeCell ref="I18:J18"/>
    <mergeCell ref="K18:K19"/>
    <mergeCell ref="L18:M18"/>
    <mergeCell ref="A3:M3"/>
    <mergeCell ref="G34:H34"/>
    <mergeCell ref="I53:J53"/>
    <mergeCell ref="K53:K54"/>
    <mergeCell ref="L53:M53"/>
    <mergeCell ref="A65:C65"/>
    <mergeCell ref="I34:J34"/>
    <mergeCell ref="K34:K35"/>
    <mergeCell ref="L34:M34"/>
    <mergeCell ref="A50:C50"/>
    <mergeCell ref="A53:B54"/>
    <mergeCell ref="C53:C54"/>
    <mergeCell ref="D53:D54"/>
    <mergeCell ref="E53:E54"/>
    <mergeCell ref="F53:F54"/>
    <mergeCell ref="G53:H53"/>
    <mergeCell ref="A34:B35"/>
  </mergeCells>
  <phoneticPr fontId="2"/>
  <printOptions horizontalCentered="1"/>
  <pageMargins left="0.51181102362204722" right="0.51181102362204722" top="0.74803149606299213" bottom="0.74803149606299213" header="0" footer="0"/>
  <pageSetup paperSize="9" scale="72" fitToHeight="0" orientation="landscape" r:id="rId1"/>
  <rowBreaks count="2" manualBreakCount="2">
    <brk id="31" max="16383" man="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0"/>
  <sheetViews>
    <sheetView tabSelected="1" view="pageBreakPreview" topLeftCell="A127" zoomScale="70" zoomScaleNormal="70" zoomScaleSheetLayoutView="70" zoomScalePageLayoutView="70" workbookViewId="0">
      <selection activeCell="E80" sqref="E80:F81"/>
    </sheetView>
  </sheetViews>
  <sheetFormatPr defaultRowHeight="12" x14ac:dyDescent="0.15"/>
  <cols>
    <col min="1" max="1" width="2" style="136" customWidth="1"/>
    <col min="2" max="2" width="11.125" style="138" customWidth="1"/>
    <col min="3" max="3" width="2" style="136" customWidth="1"/>
    <col min="4" max="4" width="11.125" style="138" customWidth="1"/>
    <col min="5" max="5" width="3.375" style="136" bestFit="1" customWidth="1"/>
    <col min="6" max="6" width="15.375" style="138" customWidth="1"/>
    <col min="7" max="10" width="15.625" style="81" customWidth="1"/>
    <col min="11" max="11" width="12.625" style="96" customWidth="1"/>
    <col min="12" max="12" width="15.625" style="81" customWidth="1"/>
    <col min="13" max="13" width="12.625" style="96" customWidth="1"/>
    <col min="14" max="15" width="15.625" style="81" customWidth="1"/>
    <col min="16" max="16" width="12.625" style="96" customWidth="1"/>
    <col min="17" max="17" width="18.625" style="64" customWidth="1"/>
    <col min="18" max="16384" width="9" style="4"/>
  </cols>
  <sheetData>
    <row r="1" spans="1:17" ht="17.25" x14ac:dyDescent="0.15">
      <c r="A1" s="185" t="s">
        <v>36</v>
      </c>
      <c r="B1" s="185"/>
      <c r="C1" s="185"/>
      <c r="D1" s="185"/>
      <c r="E1" s="185"/>
      <c r="F1" s="185"/>
      <c r="G1" s="185"/>
      <c r="H1" s="185"/>
      <c r="I1" s="185"/>
      <c r="J1" s="185"/>
      <c r="K1" s="185"/>
      <c r="L1" s="185"/>
      <c r="M1" s="185"/>
      <c r="N1" s="185"/>
      <c r="O1" s="185"/>
      <c r="P1" s="185"/>
      <c r="Q1" s="185"/>
    </row>
    <row r="2" spans="1:17" x14ac:dyDescent="0.15">
      <c r="A2" s="62"/>
      <c r="B2" s="63"/>
      <c r="C2" s="62"/>
      <c r="D2" s="63"/>
      <c r="E2" s="62"/>
      <c r="F2" s="63"/>
      <c r="G2" s="82"/>
      <c r="H2" s="82"/>
      <c r="I2" s="82"/>
      <c r="J2" s="82"/>
      <c r="K2" s="97"/>
      <c r="L2" s="82"/>
      <c r="M2" s="97"/>
      <c r="N2" s="82"/>
      <c r="O2" s="82"/>
      <c r="P2" s="97"/>
      <c r="Q2" s="63"/>
    </row>
    <row r="3" spans="1:17" x14ac:dyDescent="0.15">
      <c r="A3" s="177" t="s">
        <v>37</v>
      </c>
      <c r="B3" s="184"/>
      <c r="C3" s="184"/>
      <c r="D3" s="184"/>
      <c r="E3" s="184"/>
      <c r="F3" s="184"/>
      <c r="G3" s="184"/>
      <c r="H3" s="184"/>
      <c r="I3" s="184"/>
      <c r="J3" s="184"/>
      <c r="K3" s="184"/>
      <c r="L3" s="184"/>
      <c r="M3" s="184"/>
      <c r="N3" s="184"/>
      <c r="O3" s="184"/>
      <c r="P3" s="184"/>
      <c r="Q3" s="184"/>
    </row>
    <row r="4" spans="1:17" ht="12.75" thickBot="1" x14ac:dyDescent="0.2">
      <c r="B4" s="137" t="s">
        <v>38</v>
      </c>
      <c r="Q4" s="17" t="s">
        <v>3</v>
      </c>
    </row>
    <row r="5" spans="1:17" s="40" customFormat="1" ht="20.100000000000001" customHeight="1" x14ac:dyDescent="0.15">
      <c r="A5" s="178" t="s">
        <v>4</v>
      </c>
      <c r="B5" s="179"/>
      <c r="C5" s="182" t="s">
        <v>5</v>
      </c>
      <c r="D5" s="179"/>
      <c r="E5" s="182" t="s">
        <v>39</v>
      </c>
      <c r="F5" s="179"/>
      <c r="G5" s="168" t="s">
        <v>170</v>
      </c>
      <c r="H5" s="168" t="s">
        <v>171</v>
      </c>
      <c r="I5" s="168" t="s">
        <v>172</v>
      </c>
      <c r="J5" s="151" t="s">
        <v>173</v>
      </c>
      <c r="K5" s="152"/>
      <c r="L5" s="153" t="s">
        <v>174</v>
      </c>
      <c r="M5" s="186"/>
      <c r="N5" s="155" t="s">
        <v>175</v>
      </c>
      <c r="O5" s="157" t="s">
        <v>176</v>
      </c>
      <c r="P5" s="158"/>
      <c r="Q5" s="187" t="s">
        <v>40</v>
      </c>
    </row>
    <row r="6" spans="1:17" s="40" customFormat="1" ht="20.100000000000001" customHeight="1" x14ac:dyDescent="0.15">
      <c r="A6" s="180"/>
      <c r="B6" s="181"/>
      <c r="C6" s="183"/>
      <c r="D6" s="181"/>
      <c r="E6" s="183"/>
      <c r="F6" s="181"/>
      <c r="G6" s="169"/>
      <c r="H6" s="169"/>
      <c r="I6" s="169"/>
      <c r="J6" s="7"/>
      <c r="K6" s="12" t="s">
        <v>6</v>
      </c>
      <c r="L6" s="7"/>
      <c r="M6" s="12" t="s">
        <v>6</v>
      </c>
      <c r="N6" s="156"/>
      <c r="O6" s="7"/>
      <c r="P6" s="18" t="s">
        <v>6</v>
      </c>
      <c r="Q6" s="188"/>
    </row>
    <row r="7" spans="1:17" s="43" customFormat="1" ht="27.95" customHeight="1" x14ac:dyDescent="0.15">
      <c r="A7" s="108" t="s">
        <v>41</v>
      </c>
      <c r="B7" s="48" t="s">
        <v>7</v>
      </c>
      <c r="C7" s="42"/>
      <c r="D7" s="52"/>
      <c r="E7" s="42"/>
      <c r="F7" s="47"/>
      <c r="G7" s="83">
        <f>G8+G12+G17</f>
        <v>3747813</v>
      </c>
      <c r="H7" s="83">
        <f>H8+H12+H17</f>
        <v>3770538</v>
      </c>
      <c r="I7" s="83">
        <f>I8+I12+I17</f>
        <v>3770538</v>
      </c>
      <c r="J7" s="84">
        <f t="shared" ref="J7:J29" si="0">+I7-G7</f>
        <v>22725</v>
      </c>
      <c r="K7" s="98">
        <f t="shared" ref="K7:K26" si="1">J7/G7</f>
        <v>6.0635362543435328E-3</v>
      </c>
      <c r="L7" s="84">
        <f t="shared" ref="L7:L29" si="2">+I7-H7</f>
        <v>0</v>
      </c>
      <c r="M7" s="100">
        <f t="shared" ref="M7:M29" si="3">L7/H7</f>
        <v>0</v>
      </c>
      <c r="N7" s="33">
        <f>N8+N12+N17</f>
        <v>3922770</v>
      </c>
      <c r="O7" s="93">
        <f t="shared" ref="O7:O29" si="4">+I7-N7</f>
        <v>-152232</v>
      </c>
      <c r="P7" s="105">
        <f t="shared" ref="P7:P18" si="5">+O7/N7</f>
        <v>-3.8807271392408936E-2</v>
      </c>
      <c r="Q7" s="109"/>
    </row>
    <row r="8" spans="1:17" s="43" customFormat="1" ht="27.95" customHeight="1" x14ac:dyDescent="0.15">
      <c r="A8" s="110"/>
      <c r="B8" s="70" t="s">
        <v>42</v>
      </c>
      <c r="C8" s="41" t="s">
        <v>41</v>
      </c>
      <c r="D8" s="69" t="s">
        <v>43</v>
      </c>
      <c r="E8" s="46"/>
      <c r="F8" s="47"/>
      <c r="G8" s="83">
        <f>G9+G10+G11</f>
        <v>1822297</v>
      </c>
      <c r="H8" s="83">
        <f>H9+H10+H11</f>
        <v>1812589</v>
      </c>
      <c r="I8" s="83">
        <f>I9+I10+I11</f>
        <v>1812589</v>
      </c>
      <c r="J8" s="84">
        <f t="shared" si="0"/>
        <v>-9708</v>
      </c>
      <c r="K8" s="98">
        <f t="shared" si="1"/>
        <v>-5.3273423596702403E-3</v>
      </c>
      <c r="L8" s="84">
        <f t="shared" si="2"/>
        <v>0</v>
      </c>
      <c r="M8" s="100">
        <f t="shared" si="3"/>
        <v>0</v>
      </c>
      <c r="N8" s="33">
        <f>SUM(N9:N11)</f>
        <v>1834535</v>
      </c>
      <c r="O8" s="93">
        <f t="shared" si="4"/>
        <v>-21946</v>
      </c>
      <c r="P8" s="105">
        <f t="shared" si="5"/>
        <v>-1.1962704445540696E-2</v>
      </c>
      <c r="Q8" s="111"/>
    </row>
    <row r="9" spans="1:17" s="43" customFormat="1" ht="27.95" customHeight="1" x14ac:dyDescent="0.15">
      <c r="A9" s="110"/>
      <c r="B9" s="70"/>
      <c r="C9" s="44"/>
      <c r="D9" s="70"/>
      <c r="E9" s="45" t="s">
        <v>41</v>
      </c>
      <c r="F9" s="48" t="s">
        <v>44</v>
      </c>
      <c r="G9" s="83">
        <v>1405482</v>
      </c>
      <c r="H9" s="83">
        <v>1405482</v>
      </c>
      <c r="I9" s="83">
        <v>1405482</v>
      </c>
      <c r="J9" s="84">
        <f t="shared" si="0"/>
        <v>0</v>
      </c>
      <c r="K9" s="98">
        <f t="shared" si="1"/>
        <v>0</v>
      </c>
      <c r="L9" s="84">
        <f t="shared" si="2"/>
        <v>0</v>
      </c>
      <c r="M9" s="100">
        <f t="shared" si="3"/>
        <v>0</v>
      </c>
      <c r="N9" s="33">
        <v>1417160</v>
      </c>
      <c r="O9" s="93">
        <f t="shared" si="4"/>
        <v>-11678</v>
      </c>
      <c r="P9" s="105">
        <f t="shared" si="5"/>
        <v>-8.2404245109938181E-3</v>
      </c>
      <c r="Q9" s="111" t="s">
        <v>45</v>
      </c>
    </row>
    <row r="10" spans="1:17" s="43" customFormat="1" ht="27.95" customHeight="1" x14ac:dyDescent="0.15">
      <c r="A10" s="110"/>
      <c r="B10" s="70"/>
      <c r="C10" s="44"/>
      <c r="D10" s="70"/>
      <c r="E10" s="46" t="s">
        <v>46</v>
      </c>
      <c r="F10" s="47" t="s">
        <v>47</v>
      </c>
      <c r="G10" s="83">
        <v>416459</v>
      </c>
      <c r="H10" s="83">
        <v>406751</v>
      </c>
      <c r="I10" s="83">
        <v>406751</v>
      </c>
      <c r="J10" s="84">
        <f t="shared" si="0"/>
        <v>-9708</v>
      </c>
      <c r="K10" s="98">
        <f t="shared" si="1"/>
        <v>-2.3310818111746893E-2</v>
      </c>
      <c r="L10" s="84">
        <f t="shared" si="2"/>
        <v>0</v>
      </c>
      <c r="M10" s="100">
        <f t="shared" si="3"/>
        <v>0</v>
      </c>
      <c r="N10" s="33">
        <v>417031</v>
      </c>
      <c r="O10" s="93">
        <f t="shared" si="4"/>
        <v>-10280</v>
      </c>
      <c r="P10" s="105">
        <f t="shared" si="5"/>
        <v>-2.4650445650323358E-2</v>
      </c>
      <c r="Q10" s="111" t="s">
        <v>48</v>
      </c>
    </row>
    <row r="11" spans="1:17" s="43" customFormat="1" ht="27.95" customHeight="1" x14ac:dyDescent="0.15">
      <c r="A11" s="110"/>
      <c r="B11" s="70"/>
      <c r="C11" s="44"/>
      <c r="D11" s="70"/>
      <c r="E11" s="45" t="s">
        <v>49</v>
      </c>
      <c r="F11" s="48" t="s">
        <v>50</v>
      </c>
      <c r="G11" s="83">
        <v>356</v>
      </c>
      <c r="H11" s="83">
        <v>356</v>
      </c>
      <c r="I11" s="83">
        <v>356</v>
      </c>
      <c r="J11" s="84">
        <f t="shared" si="0"/>
        <v>0</v>
      </c>
      <c r="K11" s="98">
        <f t="shared" si="1"/>
        <v>0</v>
      </c>
      <c r="L11" s="84">
        <f t="shared" si="2"/>
        <v>0</v>
      </c>
      <c r="M11" s="100">
        <f t="shared" si="3"/>
        <v>0</v>
      </c>
      <c r="N11" s="33">
        <v>344</v>
      </c>
      <c r="O11" s="93">
        <f t="shared" si="4"/>
        <v>12</v>
      </c>
      <c r="P11" s="105">
        <f t="shared" si="5"/>
        <v>3.4883720930232558E-2</v>
      </c>
      <c r="Q11" s="111" t="s">
        <v>51</v>
      </c>
    </row>
    <row r="12" spans="1:17" s="43" customFormat="1" ht="27.95" customHeight="1" x14ac:dyDescent="0.15">
      <c r="A12" s="110"/>
      <c r="B12" s="70"/>
      <c r="C12" s="41" t="s">
        <v>46</v>
      </c>
      <c r="D12" s="69" t="s">
        <v>52</v>
      </c>
      <c r="E12" s="46"/>
      <c r="F12" s="47"/>
      <c r="G12" s="83">
        <f>SUM(G13:G16)</f>
        <v>1925515</v>
      </c>
      <c r="H12" s="83">
        <f>H15+H13+H16+H14</f>
        <v>1957948</v>
      </c>
      <c r="I12" s="83">
        <f>I15+I13+I16+I14</f>
        <v>1957948</v>
      </c>
      <c r="J12" s="84">
        <f t="shared" si="0"/>
        <v>32433</v>
      </c>
      <c r="K12" s="98">
        <f t="shared" si="1"/>
        <v>1.6843805423484105E-2</v>
      </c>
      <c r="L12" s="84">
        <f t="shared" si="2"/>
        <v>0</v>
      </c>
      <c r="M12" s="100">
        <f t="shared" si="3"/>
        <v>0</v>
      </c>
      <c r="N12" s="33">
        <f>SUM(N13:N16)</f>
        <v>2088234</v>
      </c>
      <c r="O12" s="93">
        <f t="shared" si="4"/>
        <v>-130286</v>
      </c>
      <c r="P12" s="105">
        <f t="shared" si="5"/>
        <v>-6.2390517537785517E-2</v>
      </c>
      <c r="Q12" s="111"/>
    </row>
    <row r="13" spans="1:17" s="43" customFormat="1" ht="27.95" customHeight="1" x14ac:dyDescent="0.15">
      <c r="A13" s="110"/>
      <c r="B13" s="70"/>
      <c r="C13" s="44"/>
      <c r="D13" s="70"/>
      <c r="E13" s="41" t="s">
        <v>53</v>
      </c>
      <c r="F13" s="47" t="s">
        <v>54</v>
      </c>
      <c r="G13" s="83">
        <v>717293</v>
      </c>
      <c r="H13" s="83">
        <v>738990</v>
      </c>
      <c r="I13" s="83">
        <v>738990</v>
      </c>
      <c r="J13" s="84">
        <f t="shared" si="0"/>
        <v>21697</v>
      </c>
      <c r="K13" s="98">
        <f t="shared" si="1"/>
        <v>3.0248447984296514E-2</v>
      </c>
      <c r="L13" s="84">
        <f t="shared" si="2"/>
        <v>0</v>
      </c>
      <c r="M13" s="100">
        <f t="shared" si="3"/>
        <v>0</v>
      </c>
      <c r="N13" s="33">
        <v>904666</v>
      </c>
      <c r="O13" s="93">
        <f t="shared" si="4"/>
        <v>-165676</v>
      </c>
      <c r="P13" s="105">
        <f t="shared" si="5"/>
        <v>-0.18313499125644161</v>
      </c>
      <c r="Q13" s="111" t="s">
        <v>55</v>
      </c>
    </row>
    <row r="14" spans="1:17" s="43" customFormat="1" ht="27.95" customHeight="1" x14ac:dyDescent="0.15">
      <c r="A14" s="110"/>
      <c r="B14" s="70"/>
      <c r="C14" s="44"/>
      <c r="D14" s="70"/>
      <c r="E14" s="46" t="s">
        <v>56</v>
      </c>
      <c r="F14" s="48" t="s">
        <v>57</v>
      </c>
      <c r="G14" s="83">
        <v>133551</v>
      </c>
      <c r="H14" s="83">
        <v>131824</v>
      </c>
      <c r="I14" s="83">
        <v>131824</v>
      </c>
      <c r="J14" s="84">
        <f t="shared" si="0"/>
        <v>-1727</v>
      </c>
      <c r="K14" s="98">
        <f t="shared" si="1"/>
        <v>-1.2931389506630427E-2</v>
      </c>
      <c r="L14" s="84">
        <f t="shared" si="2"/>
        <v>0</v>
      </c>
      <c r="M14" s="100">
        <f t="shared" si="3"/>
        <v>0</v>
      </c>
      <c r="N14" s="33">
        <v>109570</v>
      </c>
      <c r="O14" s="93">
        <f t="shared" si="4"/>
        <v>22254</v>
      </c>
      <c r="P14" s="105">
        <f t="shared" si="5"/>
        <v>0.20310303915305283</v>
      </c>
      <c r="Q14" s="111" t="s">
        <v>58</v>
      </c>
    </row>
    <row r="15" spans="1:17" s="43" customFormat="1" ht="27.95" customHeight="1" x14ac:dyDescent="0.15">
      <c r="A15" s="110"/>
      <c r="B15" s="70"/>
      <c r="C15" s="44"/>
      <c r="D15" s="70"/>
      <c r="E15" s="41" t="s">
        <v>59</v>
      </c>
      <c r="F15" s="48" t="s">
        <v>60</v>
      </c>
      <c r="G15" s="83">
        <v>1067867</v>
      </c>
      <c r="H15" s="83">
        <v>1080330</v>
      </c>
      <c r="I15" s="83">
        <v>1080330</v>
      </c>
      <c r="J15" s="84">
        <f t="shared" si="0"/>
        <v>12463</v>
      </c>
      <c r="K15" s="98">
        <f t="shared" si="1"/>
        <v>1.1670929057644819E-2</v>
      </c>
      <c r="L15" s="84">
        <f t="shared" si="2"/>
        <v>0</v>
      </c>
      <c r="M15" s="100">
        <f t="shared" si="3"/>
        <v>0</v>
      </c>
      <c r="N15" s="33">
        <v>1068964</v>
      </c>
      <c r="O15" s="93">
        <f t="shared" si="4"/>
        <v>11366</v>
      </c>
      <c r="P15" s="105">
        <f t="shared" si="5"/>
        <v>1.0632724769028705E-2</v>
      </c>
      <c r="Q15" s="111"/>
    </row>
    <row r="16" spans="1:17" s="43" customFormat="1" ht="27.95" customHeight="1" x14ac:dyDescent="0.15">
      <c r="A16" s="110"/>
      <c r="B16" s="70"/>
      <c r="C16" s="44"/>
      <c r="D16" s="70"/>
      <c r="E16" s="41" t="s">
        <v>61</v>
      </c>
      <c r="F16" s="48" t="s">
        <v>62</v>
      </c>
      <c r="G16" s="83">
        <v>6804</v>
      </c>
      <c r="H16" s="83">
        <v>6804</v>
      </c>
      <c r="I16" s="83">
        <v>6804</v>
      </c>
      <c r="J16" s="84">
        <f t="shared" si="0"/>
        <v>0</v>
      </c>
      <c r="K16" s="98">
        <f t="shared" si="1"/>
        <v>0</v>
      </c>
      <c r="L16" s="84">
        <f t="shared" si="2"/>
        <v>0</v>
      </c>
      <c r="M16" s="100">
        <f t="shared" si="3"/>
        <v>0</v>
      </c>
      <c r="N16" s="33">
        <v>5034</v>
      </c>
      <c r="O16" s="93">
        <f t="shared" si="4"/>
        <v>1770</v>
      </c>
      <c r="P16" s="105">
        <f t="shared" si="5"/>
        <v>0.35160905840286055</v>
      </c>
      <c r="Q16" s="111" t="s">
        <v>63</v>
      </c>
    </row>
    <row r="17" spans="1:17" s="43" customFormat="1" ht="27.95" customHeight="1" x14ac:dyDescent="0.15">
      <c r="A17" s="110"/>
      <c r="B17" s="70"/>
      <c r="C17" s="41" t="s">
        <v>49</v>
      </c>
      <c r="D17" s="69" t="s">
        <v>64</v>
      </c>
      <c r="E17" s="46"/>
      <c r="F17" s="47"/>
      <c r="G17" s="83">
        <f>G18</f>
        <v>1</v>
      </c>
      <c r="H17" s="83">
        <f>H18</f>
        <v>1</v>
      </c>
      <c r="I17" s="83">
        <f>I18</f>
        <v>1</v>
      </c>
      <c r="J17" s="84">
        <f t="shared" si="0"/>
        <v>0</v>
      </c>
      <c r="K17" s="98">
        <f t="shared" si="1"/>
        <v>0</v>
      </c>
      <c r="L17" s="84">
        <f t="shared" si="2"/>
        <v>0</v>
      </c>
      <c r="M17" s="100">
        <f t="shared" si="3"/>
        <v>0</v>
      </c>
      <c r="N17" s="33">
        <f>N18</f>
        <v>1</v>
      </c>
      <c r="O17" s="93">
        <f t="shared" si="4"/>
        <v>0</v>
      </c>
      <c r="P17" s="105">
        <f t="shared" si="5"/>
        <v>0</v>
      </c>
      <c r="Q17" s="111"/>
    </row>
    <row r="18" spans="1:17" s="43" customFormat="1" ht="27.95" customHeight="1" x14ac:dyDescent="0.15">
      <c r="A18" s="118"/>
      <c r="B18" s="71"/>
      <c r="C18" s="49"/>
      <c r="D18" s="71"/>
      <c r="E18" s="46" t="s">
        <v>41</v>
      </c>
      <c r="F18" s="47" t="s">
        <v>65</v>
      </c>
      <c r="G18" s="83">
        <v>1</v>
      </c>
      <c r="H18" s="83">
        <v>1</v>
      </c>
      <c r="I18" s="83">
        <v>1</v>
      </c>
      <c r="J18" s="84">
        <f t="shared" si="0"/>
        <v>0</v>
      </c>
      <c r="K18" s="98">
        <f t="shared" si="1"/>
        <v>0</v>
      </c>
      <c r="L18" s="84">
        <f t="shared" si="2"/>
        <v>0</v>
      </c>
      <c r="M18" s="100">
        <f t="shared" si="3"/>
        <v>0</v>
      </c>
      <c r="N18" s="33">
        <v>1</v>
      </c>
      <c r="O18" s="93">
        <f t="shared" si="4"/>
        <v>0</v>
      </c>
      <c r="P18" s="105">
        <f t="shared" si="5"/>
        <v>0</v>
      </c>
      <c r="Q18" s="111"/>
    </row>
    <row r="19" spans="1:17" s="43" customFormat="1" ht="27.95" customHeight="1" x14ac:dyDescent="0.15">
      <c r="A19" s="110" t="s">
        <v>46</v>
      </c>
      <c r="B19" s="122" t="s">
        <v>177</v>
      </c>
      <c r="C19" s="49"/>
      <c r="D19" s="71"/>
      <c r="E19" s="49"/>
      <c r="F19" s="123"/>
      <c r="G19" s="88">
        <f>G20+G22+G27</f>
        <v>860171</v>
      </c>
      <c r="H19" s="88">
        <f>H20+H22+H27</f>
        <v>687977</v>
      </c>
      <c r="I19" s="88">
        <f>I20+I22+I27</f>
        <v>687977</v>
      </c>
      <c r="J19" s="84">
        <f t="shared" si="0"/>
        <v>-172194</v>
      </c>
      <c r="K19" s="98">
        <f t="shared" si="1"/>
        <v>-0.20018577701410534</v>
      </c>
      <c r="L19" s="84">
        <f t="shared" si="2"/>
        <v>0</v>
      </c>
      <c r="M19" s="124">
        <f t="shared" si="3"/>
        <v>0</v>
      </c>
      <c r="N19" s="127">
        <f>N20+N22+N27</f>
        <v>0</v>
      </c>
      <c r="O19" s="128">
        <f t="shared" si="4"/>
        <v>687977</v>
      </c>
      <c r="P19" s="129" t="s">
        <v>66</v>
      </c>
      <c r="Q19" s="125"/>
    </row>
    <row r="20" spans="1:17" s="43" customFormat="1" ht="27.95" customHeight="1" x14ac:dyDescent="0.15">
      <c r="A20" s="110"/>
      <c r="B20" s="70" t="s">
        <v>178</v>
      </c>
      <c r="C20" s="41" t="s">
        <v>41</v>
      </c>
      <c r="D20" s="68" t="s">
        <v>43</v>
      </c>
      <c r="E20" s="46"/>
      <c r="F20" s="47"/>
      <c r="G20" s="87">
        <f>G21</f>
        <v>157110</v>
      </c>
      <c r="H20" s="87">
        <f>H21</f>
        <v>157110</v>
      </c>
      <c r="I20" s="87">
        <f>I21</f>
        <v>157110</v>
      </c>
      <c r="J20" s="84">
        <f t="shared" si="0"/>
        <v>0</v>
      </c>
      <c r="K20" s="98">
        <f t="shared" si="1"/>
        <v>0</v>
      </c>
      <c r="L20" s="84">
        <f t="shared" si="2"/>
        <v>0</v>
      </c>
      <c r="M20" s="100">
        <f t="shared" si="3"/>
        <v>0</v>
      </c>
      <c r="N20" s="33">
        <f>SUM(N21:N21)</f>
        <v>0</v>
      </c>
      <c r="O20" s="93">
        <f t="shared" si="4"/>
        <v>157110</v>
      </c>
      <c r="P20" s="130" t="s">
        <v>66</v>
      </c>
      <c r="Q20" s="111"/>
    </row>
    <row r="21" spans="1:17" s="43" customFormat="1" ht="27.95" customHeight="1" x14ac:dyDescent="0.15">
      <c r="A21" s="110"/>
      <c r="B21" s="70"/>
      <c r="C21" s="44"/>
      <c r="D21" s="70"/>
      <c r="E21" s="45" t="s">
        <v>41</v>
      </c>
      <c r="F21" s="48" t="s">
        <v>44</v>
      </c>
      <c r="G21" s="87">
        <v>157110</v>
      </c>
      <c r="H21" s="87">
        <v>157110</v>
      </c>
      <c r="I21" s="87">
        <v>157110</v>
      </c>
      <c r="J21" s="84">
        <f t="shared" si="0"/>
        <v>0</v>
      </c>
      <c r="K21" s="98">
        <f t="shared" si="1"/>
        <v>0</v>
      </c>
      <c r="L21" s="84">
        <f t="shared" si="2"/>
        <v>0</v>
      </c>
      <c r="M21" s="100">
        <f t="shared" si="3"/>
        <v>0</v>
      </c>
      <c r="N21" s="33">
        <v>0</v>
      </c>
      <c r="O21" s="93">
        <f t="shared" si="4"/>
        <v>157110</v>
      </c>
      <c r="P21" s="130" t="s">
        <v>66</v>
      </c>
      <c r="Q21" s="111" t="s">
        <v>67</v>
      </c>
    </row>
    <row r="22" spans="1:17" s="43" customFormat="1" ht="27.95" customHeight="1" x14ac:dyDescent="0.15">
      <c r="A22" s="110"/>
      <c r="B22" s="70"/>
      <c r="C22" s="41" t="s">
        <v>46</v>
      </c>
      <c r="D22" s="68" t="s">
        <v>52</v>
      </c>
      <c r="E22" s="46"/>
      <c r="F22" s="47"/>
      <c r="G22" s="87">
        <f>SUM(G23:G26)</f>
        <v>703061</v>
      </c>
      <c r="H22" s="87">
        <f>H25+H23+H26+H24</f>
        <v>530866</v>
      </c>
      <c r="I22" s="87">
        <f>I25+I23+I26+I24</f>
        <v>530866</v>
      </c>
      <c r="J22" s="84">
        <f t="shared" si="0"/>
        <v>-172195</v>
      </c>
      <c r="K22" s="98">
        <f t="shared" si="1"/>
        <v>-0.24492184888651197</v>
      </c>
      <c r="L22" s="84">
        <f t="shared" si="2"/>
        <v>0</v>
      </c>
      <c r="M22" s="100">
        <f t="shared" si="3"/>
        <v>0</v>
      </c>
      <c r="N22" s="33">
        <f>SUM(N23:N26)</f>
        <v>0</v>
      </c>
      <c r="O22" s="93">
        <f t="shared" si="4"/>
        <v>530866</v>
      </c>
      <c r="P22" s="130" t="s">
        <v>66</v>
      </c>
      <c r="Q22" s="111"/>
    </row>
    <row r="23" spans="1:17" s="43" customFormat="1" ht="27.95" customHeight="1" x14ac:dyDescent="0.15">
      <c r="A23" s="110"/>
      <c r="B23" s="70"/>
      <c r="C23" s="44"/>
      <c r="D23" s="70"/>
      <c r="E23" s="46" t="s">
        <v>41</v>
      </c>
      <c r="F23" s="47" t="s">
        <v>54</v>
      </c>
      <c r="G23" s="87">
        <v>368991</v>
      </c>
      <c r="H23" s="87">
        <v>215961</v>
      </c>
      <c r="I23" s="87">
        <v>215961</v>
      </c>
      <c r="J23" s="84">
        <f t="shared" si="0"/>
        <v>-153030</v>
      </c>
      <c r="K23" s="98">
        <f t="shared" si="1"/>
        <v>-0.41472556241209135</v>
      </c>
      <c r="L23" s="84">
        <f t="shared" si="2"/>
        <v>0</v>
      </c>
      <c r="M23" s="100">
        <f t="shared" si="3"/>
        <v>0</v>
      </c>
      <c r="N23" s="33">
        <v>0</v>
      </c>
      <c r="O23" s="93">
        <f t="shared" si="4"/>
        <v>215961</v>
      </c>
      <c r="P23" s="130" t="s">
        <v>66</v>
      </c>
      <c r="Q23" s="111" t="s">
        <v>55</v>
      </c>
    </row>
    <row r="24" spans="1:17" s="43" customFormat="1" ht="27.95" customHeight="1" x14ac:dyDescent="0.15">
      <c r="A24" s="110"/>
      <c r="B24" s="70"/>
      <c r="C24" s="44"/>
      <c r="D24" s="70"/>
      <c r="E24" s="41" t="s">
        <v>46</v>
      </c>
      <c r="F24" s="48" t="s">
        <v>57</v>
      </c>
      <c r="G24" s="87">
        <v>57626</v>
      </c>
      <c r="H24" s="87">
        <v>86967</v>
      </c>
      <c r="I24" s="87">
        <v>86967</v>
      </c>
      <c r="J24" s="84">
        <f t="shared" si="0"/>
        <v>29341</v>
      </c>
      <c r="K24" s="98">
        <f t="shared" si="1"/>
        <v>0.50916253080206852</v>
      </c>
      <c r="L24" s="84">
        <f t="shared" si="2"/>
        <v>0</v>
      </c>
      <c r="M24" s="100">
        <f t="shared" si="3"/>
        <v>0</v>
      </c>
      <c r="N24" s="33">
        <v>0</v>
      </c>
      <c r="O24" s="93">
        <f t="shared" si="4"/>
        <v>86967</v>
      </c>
      <c r="P24" s="130" t="s">
        <v>66</v>
      </c>
      <c r="Q24" s="111" t="s">
        <v>58</v>
      </c>
    </row>
    <row r="25" spans="1:17" s="43" customFormat="1" ht="27.95" customHeight="1" x14ac:dyDescent="0.15">
      <c r="A25" s="110"/>
      <c r="B25" s="70"/>
      <c r="C25" s="44"/>
      <c r="D25" s="70"/>
      <c r="E25" s="41" t="s">
        <v>49</v>
      </c>
      <c r="F25" s="48" t="s">
        <v>60</v>
      </c>
      <c r="G25" s="87">
        <v>276412</v>
      </c>
      <c r="H25" s="87">
        <v>227906</v>
      </c>
      <c r="I25" s="87">
        <v>227906</v>
      </c>
      <c r="J25" s="84">
        <f t="shared" si="0"/>
        <v>-48506</v>
      </c>
      <c r="K25" s="98">
        <f t="shared" si="1"/>
        <v>-0.17548442180513146</v>
      </c>
      <c r="L25" s="84">
        <f t="shared" si="2"/>
        <v>0</v>
      </c>
      <c r="M25" s="100">
        <f t="shared" si="3"/>
        <v>0</v>
      </c>
      <c r="N25" s="33">
        <v>0</v>
      </c>
      <c r="O25" s="93">
        <f t="shared" si="4"/>
        <v>227906</v>
      </c>
      <c r="P25" s="130" t="s">
        <v>66</v>
      </c>
      <c r="Q25" s="111"/>
    </row>
    <row r="26" spans="1:17" s="43" customFormat="1" ht="27.95" customHeight="1" x14ac:dyDescent="0.15">
      <c r="A26" s="110"/>
      <c r="B26" s="70"/>
      <c r="C26" s="44"/>
      <c r="D26" s="70"/>
      <c r="E26" s="41" t="s">
        <v>68</v>
      </c>
      <c r="F26" s="48" t="s">
        <v>69</v>
      </c>
      <c r="G26" s="87">
        <v>32</v>
      </c>
      <c r="H26" s="87">
        <v>32</v>
      </c>
      <c r="I26" s="87">
        <v>32</v>
      </c>
      <c r="J26" s="84">
        <f t="shared" si="0"/>
        <v>0</v>
      </c>
      <c r="K26" s="98">
        <f t="shared" si="1"/>
        <v>0</v>
      </c>
      <c r="L26" s="84">
        <f t="shared" si="2"/>
        <v>0</v>
      </c>
      <c r="M26" s="100">
        <f t="shared" si="3"/>
        <v>0</v>
      </c>
      <c r="N26" s="33">
        <v>0</v>
      </c>
      <c r="O26" s="93">
        <f t="shared" si="4"/>
        <v>32</v>
      </c>
      <c r="P26" s="130" t="s">
        <v>66</v>
      </c>
      <c r="Q26" s="111" t="s">
        <v>70</v>
      </c>
    </row>
    <row r="27" spans="1:17" s="43" customFormat="1" ht="27.95" customHeight="1" x14ac:dyDescent="0.15">
      <c r="A27" s="110"/>
      <c r="B27" s="70"/>
      <c r="C27" s="41" t="s">
        <v>49</v>
      </c>
      <c r="D27" s="68" t="s">
        <v>64</v>
      </c>
      <c r="E27" s="46"/>
      <c r="F27" s="47"/>
      <c r="G27" s="87">
        <f>G28</f>
        <v>0</v>
      </c>
      <c r="H27" s="87">
        <f>H28</f>
        <v>1</v>
      </c>
      <c r="I27" s="87">
        <f>I28</f>
        <v>1</v>
      </c>
      <c r="J27" s="84">
        <f t="shared" si="0"/>
        <v>1</v>
      </c>
      <c r="K27" s="126" t="s">
        <v>66</v>
      </c>
      <c r="L27" s="84">
        <f t="shared" si="2"/>
        <v>0</v>
      </c>
      <c r="M27" s="100">
        <f t="shared" si="3"/>
        <v>0</v>
      </c>
      <c r="N27" s="33">
        <f>N28</f>
        <v>0</v>
      </c>
      <c r="O27" s="93">
        <f t="shared" si="4"/>
        <v>1</v>
      </c>
      <c r="P27" s="130" t="s">
        <v>66</v>
      </c>
      <c r="Q27" s="111"/>
    </row>
    <row r="28" spans="1:17" s="43" customFormat="1" ht="27.95" customHeight="1" x14ac:dyDescent="0.15">
      <c r="A28" s="118"/>
      <c r="B28" s="71"/>
      <c r="C28" s="49"/>
      <c r="D28" s="71"/>
      <c r="E28" s="46" t="s">
        <v>41</v>
      </c>
      <c r="F28" s="47" t="s">
        <v>65</v>
      </c>
      <c r="G28" s="88">
        <v>0</v>
      </c>
      <c r="H28" s="88">
        <v>1</v>
      </c>
      <c r="I28" s="88">
        <v>1</v>
      </c>
      <c r="J28" s="84">
        <f t="shared" si="0"/>
        <v>1</v>
      </c>
      <c r="K28" s="126" t="s">
        <v>66</v>
      </c>
      <c r="L28" s="84">
        <f t="shared" si="2"/>
        <v>0</v>
      </c>
      <c r="M28" s="100">
        <f t="shared" si="3"/>
        <v>0</v>
      </c>
      <c r="N28" s="33">
        <v>0</v>
      </c>
      <c r="O28" s="93">
        <f t="shared" si="4"/>
        <v>1</v>
      </c>
      <c r="P28" s="130" t="s">
        <v>66</v>
      </c>
      <c r="Q28" s="119"/>
    </row>
    <row r="29" spans="1:17" s="43" customFormat="1" ht="27.95" customHeight="1" thickBot="1" x14ac:dyDescent="0.2">
      <c r="A29" s="174" t="s">
        <v>71</v>
      </c>
      <c r="B29" s="175"/>
      <c r="C29" s="175"/>
      <c r="D29" s="175"/>
      <c r="E29" s="175"/>
      <c r="F29" s="176"/>
      <c r="G29" s="120">
        <f>G7+G19</f>
        <v>4607984</v>
      </c>
      <c r="H29" s="120">
        <f>H7+H19</f>
        <v>4458515</v>
      </c>
      <c r="I29" s="120">
        <f>I7+I19</f>
        <v>4458515</v>
      </c>
      <c r="J29" s="115">
        <f t="shared" si="0"/>
        <v>-149469</v>
      </c>
      <c r="K29" s="116">
        <f>J29/G29</f>
        <v>-3.2436961586672176E-2</v>
      </c>
      <c r="L29" s="115">
        <f t="shared" si="2"/>
        <v>0</v>
      </c>
      <c r="M29" s="117">
        <f t="shared" si="3"/>
        <v>0</v>
      </c>
      <c r="N29" s="37">
        <f>N7+N19</f>
        <v>3922770</v>
      </c>
      <c r="O29" s="106">
        <f t="shared" si="4"/>
        <v>535745</v>
      </c>
      <c r="P29" s="107">
        <f>+O29/N29</f>
        <v>0.1365731358198416</v>
      </c>
      <c r="Q29" s="121"/>
    </row>
    <row r="30" spans="1:17" s="43" customFormat="1" x14ac:dyDescent="0.15">
      <c r="A30" s="50"/>
      <c r="B30" s="72"/>
      <c r="C30" s="51"/>
      <c r="D30" s="72"/>
      <c r="E30" s="51"/>
      <c r="F30" s="67"/>
      <c r="G30" s="85"/>
      <c r="H30" s="85"/>
      <c r="I30" s="86"/>
      <c r="J30" s="86"/>
      <c r="K30" s="99"/>
      <c r="L30" s="86"/>
      <c r="M30" s="99"/>
      <c r="N30" s="86"/>
      <c r="O30" s="86"/>
      <c r="P30" s="99"/>
      <c r="Q30" s="65"/>
    </row>
    <row r="31" spans="1:17" x14ac:dyDescent="0.15">
      <c r="A31" s="177"/>
      <c r="B31" s="184"/>
      <c r="C31" s="184"/>
      <c r="D31" s="184"/>
      <c r="E31" s="184"/>
      <c r="F31" s="184"/>
      <c r="G31" s="184"/>
      <c r="H31" s="184"/>
      <c r="I31" s="184"/>
      <c r="J31" s="184"/>
      <c r="K31" s="184"/>
      <c r="L31" s="184"/>
      <c r="M31" s="184"/>
      <c r="N31" s="184"/>
      <c r="O31" s="184"/>
      <c r="P31" s="184"/>
      <c r="Q31" s="184"/>
    </row>
    <row r="32" spans="1:17" s="43" customFormat="1" ht="12.75" thickBot="1" x14ac:dyDescent="0.2">
      <c r="A32" s="136"/>
      <c r="B32" s="137" t="s">
        <v>72</v>
      </c>
      <c r="C32" s="136"/>
      <c r="D32" s="138"/>
      <c r="E32" s="136"/>
      <c r="F32" s="138"/>
      <c r="G32" s="81"/>
      <c r="H32" s="81"/>
      <c r="I32" s="89"/>
      <c r="J32" s="89"/>
      <c r="K32" s="101"/>
      <c r="L32" s="89"/>
      <c r="M32" s="101"/>
      <c r="N32" s="94"/>
      <c r="O32" s="94"/>
      <c r="P32" s="101"/>
      <c r="Q32" s="17" t="s">
        <v>3</v>
      </c>
    </row>
    <row r="33" spans="1:17" s="40" customFormat="1" ht="20.100000000000001" customHeight="1" x14ac:dyDescent="0.15">
      <c r="A33" s="178" t="s">
        <v>4</v>
      </c>
      <c r="B33" s="179"/>
      <c r="C33" s="182" t="s">
        <v>5</v>
      </c>
      <c r="D33" s="179"/>
      <c r="E33" s="182" t="s">
        <v>39</v>
      </c>
      <c r="F33" s="179"/>
      <c r="G33" s="168" t="s">
        <v>170</v>
      </c>
      <c r="H33" s="168" t="s">
        <v>171</v>
      </c>
      <c r="I33" s="168" t="s">
        <v>172</v>
      </c>
      <c r="J33" s="151" t="s">
        <v>173</v>
      </c>
      <c r="K33" s="152"/>
      <c r="L33" s="153" t="s">
        <v>174</v>
      </c>
      <c r="M33" s="154"/>
      <c r="N33" s="155" t="s">
        <v>175</v>
      </c>
      <c r="O33" s="157" t="s">
        <v>176</v>
      </c>
      <c r="P33" s="158"/>
      <c r="Q33" s="172" t="s">
        <v>40</v>
      </c>
    </row>
    <row r="34" spans="1:17" s="40" customFormat="1" ht="20.100000000000001" customHeight="1" x14ac:dyDescent="0.15">
      <c r="A34" s="180"/>
      <c r="B34" s="181"/>
      <c r="C34" s="183"/>
      <c r="D34" s="181"/>
      <c r="E34" s="183"/>
      <c r="F34" s="181"/>
      <c r="G34" s="169"/>
      <c r="H34" s="169"/>
      <c r="I34" s="169"/>
      <c r="J34" s="7"/>
      <c r="K34" s="12" t="s">
        <v>6</v>
      </c>
      <c r="L34" s="7"/>
      <c r="M34" s="18" t="s">
        <v>6</v>
      </c>
      <c r="N34" s="156"/>
      <c r="O34" s="7"/>
      <c r="P34" s="18" t="s">
        <v>6</v>
      </c>
      <c r="Q34" s="173"/>
    </row>
    <row r="35" spans="1:17" s="43" customFormat="1" ht="27.95" customHeight="1" x14ac:dyDescent="0.15">
      <c r="A35" s="108" t="s">
        <v>53</v>
      </c>
      <c r="B35" s="48" t="s">
        <v>73</v>
      </c>
      <c r="C35" s="42"/>
      <c r="D35" s="73"/>
      <c r="E35" s="46"/>
      <c r="F35" s="52"/>
      <c r="G35" s="83">
        <f>G36+G48+G51+G53</f>
        <v>3719943</v>
      </c>
      <c r="H35" s="83">
        <f>H36+H48+H51+H53</f>
        <v>3736950</v>
      </c>
      <c r="I35" s="83">
        <f>I36+I48+I51+I53</f>
        <v>3736950</v>
      </c>
      <c r="J35" s="84">
        <f t="shared" ref="J35:J54" si="6">+I35-G35</f>
        <v>17007</v>
      </c>
      <c r="K35" s="98">
        <f t="shared" ref="K35:K54" si="7">J35/G35</f>
        <v>4.571844246000544E-3</v>
      </c>
      <c r="L35" s="84">
        <f t="shared" ref="L35:L54" si="8">+I35-H35</f>
        <v>0</v>
      </c>
      <c r="M35" s="133">
        <f t="shared" ref="M35:M54" si="9">L35/H35</f>
        <v>0</v>
      </c>
      <c r="N35" s="33">
        <f>N36+N48+N51+N53</f>
        <v>3798683</v>
      </c>
      <c r="O35" s="93">
        <f t="shared" ref="O35:O54" si="10">+I35-N35</f>
        <v>-61733</v>
      </c>
      <c r="P35" s="105">
        <f t="shared" ref="P35:P54" si="11">+O35/N35</f>
        <v>-1.6251158625239327E-2</v>
      </c>
      <c r="Q35" s="131"/>
    </row>
    <row r="36" spans="1:17" ht="27.95" customHeight="1" x14ac:dyDescent="0.15">
      <c r="A36" s="110"/>
      <c r="B36" s="70" t="s">
        <v>74</v>
      </c>
      <c r="C36" s="41" t="s">
        <v>41</v>
      </c>
      <c r="D36" s="69" t="s">
        <v>75</v>
      </c>
      <c r="E36" s="46"/>
      <c r="F36" s="52"/>
      <c r="G36" s="83">
        <f>G37+G38+G39+G45+G46+G47+G40+G41+G42+G43+G44</f>
        <v>3472708</v>
      </c>
      <c r="H36" s="83">
        <f>H37+H38+H39+H45+H46+H47+H40+H41+H42+H43+H44</f>
        <v>3496288</v>
      </c>
      <c r="I36" s="83">
        <f>I37+I38+I39+I45+I46+I47+I40+I41+I42+I43+I44</f>
        <v>3496288</v>
      </c>
      <c r="J36" s="84">
        <f t="shared" si="6"/>
        <v>23580</v>
      </c>
      <c r="K36" s="98">
        <f t="shared" si="7"/>
        <v>6.7900900392431499E-3</v>
      </c>
      <c r="L36" s="84">
        <f t="shared" si="8"/>
        <v>0</v>
      </c>
      <c r="M36" s="133">
        <f t="shared" si="9"/>
        <v>0</v>
      </c>
      <c r="N36" s="33">
        <f>SUM(N37:N47)</f>
        <v>3522133</v>
      </c>
      <c r="O36" s="93">
        <f t="shared" si="10"/>
        <v>-25845</v>
      </c>
      <c r="P36" s="105">
        <f t="shared" si="11"/>
        <v>-7.3378830384883253E-3</v>
      </c>
      <c r="Q36" s="131"/>
    </row>
    <row r="37" spans="1:17" ht="27.95" customHeight="1" x14ac:dyDescent="0.15">
      <c r="A37" s="110"/>
      <c r="B37" s="70"/>
      <c r="C37" s="44"/>
      <c r="D37" s="70"/>
      <c r="E37" s="41" t="s">
        <v>53</v>
      </c>
      <c r="F37" s="48" t="s">
        <v>76</v>
      </c>
      <c r="G37" s="83">
        <v>63347</v>
      </c>
      <c r="H37" s="83">
        <v>63347</v>
      </c>
      <c r="I37" s="83">
        <v>63347</v>
      </c>
      <c r="J37" s="84">
        <f t="shared" si="6"/>
        <v>0</v>
      </c>
      <c r="K37" s="98">
        <f t="shared" si="7"/>
        <v>0</v>
      </c>
      <c r="L37" s="84">
        <f t="shared" si="8"/>
        <v>0</v>
      </c>
      <c r="M37" s="133">
        <f t="shared" si="9"/>
        <v>0</v>
      </c>
      <c r="N37" s="33">
        <v>67319</v>
      </c>
      <c r="O37" s="93">
        <f t="shared" si="10"/>
        <v>-3972</v>
      </c>
      <c r="P37" s="105">
        <f t="shared" si="11"/>
        <v>-5.9002658981862473E-2</v>
      </c>
      <c r="Q37" s="131" t="s">
        <v>77</v>
      </c>
    </row>
    <row r="38" spans="1:17" ht="27.95" customHeight="1" x14ac:dyDescent="0.15">
      <c r="A38" s="110"/>
      <c r="B38" s="70"/>
      <c r="C38" s="44"/>
      <c r="D38" s="70"/>
      <c r="E38" s="41" t="s">
        <v>56</v>
      </c>
      <c r="F38" s="48" t="s">
        <v>78</v>
      </c>
      <c r="G38" s="83">
        <v>13483</v>
      </c>
      <c r="H38" s="83">
        <v>13483</v>
      </c>
      <c r="I38" s="83">
        <v>13483</v>
      </c>
      <c r="J38" s="84">
        <f t="shared" si="6"/>
        <v>0</v>
      </c>
      <c r="K38" s="98">
        <f t="shared" si="7"/>
        <v>0</v>
      </c>
      <c r="L38" s="84">
        <f t="shared" si="8"/>
        <v>0</v>
      </c>
      <c r="M38" s="133">
        <f t="shared" si="9"/>
        <v>0</v>
      </c>
      <c r="N38" s="33">
        <v>13683</v>
      </c>
      <c r="O38" s="93">
        <f t="shared" si="10"/>
        <v>-200</v>
      </c>
      <c r="P38" s="105">
        <f t="shared" si="11"/>
        <v>-1.4616677629174889E-2</v>
      </c>
      <c r="Q38" s="131" t="s">
        <v>79</v>
      </c>
    </row>
    <row r="39" spans="1:17" ht="27.95" customHeight="1" x14ac:dyDescent="0.15">
      <c r="A39" s="110"/>
      <c r="B39" s="70"/>
      <c r="C39" s="44"/>
      <c r="D39" s="70"/>
      <c r="E39" s="41" t="s">
        <v>59</v>
      </c>
      <c r="F39" s="48" t="s">
        <v>80</v>
      </c>
      <c r="G39" s="83">
        <v>86053</v>
      </c>
      <c r="H39" s="83">
        <v>86053</v>
      </c>
      <c r="I39" s="83">
        <v>86053</v>
      </c>
      <c r="J39" s="84">
        <f t="shared" si="6"/>
        <v>0</v>
      </c>
      <c r="K39" s="98">
        <f t="shared" si="7"/>
        <v>0</v>
      </c>
      <c r="L39" s="84">
        <f t="shared" si="8"/>
        <v>0</v>
      </c>
      <c r="M39" s="133">
        <f t="shared" si="9"/>
        <v>0</v>
      </c>
      <c r="N39" s="33">
        <v>100347</v>
      </c>
      <c r="O39" s="93">
        <f t="shared" si="10"/>
        <v>-14294</v>
      </c>
      <c r="P39" s="105">
        <f t="shared" si="11"/>
        <v>-0.14244571337459017</v>
      </c>
      <c r="Q39" s="131" t="s">
        <v>81</v>
      </c>
    </row>
    <row r="40" spans="1:17" ht="27.95" customHeight="1" x14ac:dyDescent="0.15">
      <c r="A40" s="110"/>
      <c r="B40" s="70"/>
      <c r="C40" s="44"/>
      <c r="D40" s="70"/>
      <c r="E40" s="41" t="s">
        <v>61</v>
      </c>
      <c r="F40" s="48" t="s">
        <v>82</v>
      </c>
      <c r="G40" s="83">
        <v>38870</v>
      </c>
      <c r="H40" s="83">
        <v>38870</v>
      </c>
      <c r="I40" s="83">
        <v>38870</v>
      </c>
      <c r="J40" s="84">
        <f t="shared" si="6"/>
        <v>0</v>
      </c>
      <c r="K40" s="98">
        <f t="shared" si="7"/>
        <v>0</v>
      </c>
      <c r="L40" s="84">
        <f t="shared" si="8"/>
        <v>0</v>
      </c>
      <c r="M40" s="133">
        <f t="shared" si="9"/>
        <v>0</v>
      </c>
      <c r="N40" s="33">
        <v>48140</v>
      </c>
      <c r="O40" s="93">
        <f t="shared" si="10"/>
        <v>-9270</v>
      </c>
      <c r="P40" s="105">
        <f t="shared" si="11"/>
        <v>-0.19256335687577897</v>
      </c>
      <c r="Q40" s="131" t="s">
        <v>83</v>
      </c>
    </row>
    <row r="41" spans="1:17" ht="27.95" customHeight="1" x14ac:dyDescent="0.15">
      <c r="A41" s="110"/>
      <c r="B41" s="70"/>
      <c r="C41" s="44"/>
      <c r="D41" s="70"/>
      <c r="E41" s="41" t="s">
        <v>84</v>
      </c>
      <c r="F41" s="48" t="s">
        <v>85</v>
      </c>
      <c r="G41" s="83">
        <v>14215</v>
      </c>
      <c r="H41" s="83">
        <v>14215</v>
      </c>
      <c r="I41" s="83">
        <v>14215</v>
      </c>
      <c r="J41" s="84">
        <f t="shared" si="6"/>
        <v>0</v>
      </c>
      <c r="K41" s="98">
        <f t="shared" si="7"/>
        <v>0</v>
      </c>
      <c r="L41" s="84">
        <f t="shared" si="8"/>
        <v>0</v>
      </c>
      <c r="M41" s="133">
        <f t="shared" si="9"/>
        <v>0</v>
      </c>
      <c r="N41" s="33">
        <v>18510</v>
      </c>
      <c r="O41" s="93">
        <f t="shared" si="10"/>
        <v>-4295</v>
      </c>
      <c r="P41" s="105">
        <f t="shared" si="11"/>
        <v>-0.23203673689897353</v>
      </c>
      <c r="Q41" s="131" t="s">
        <v>86</v>
      </c>
    </row>
    <row r="42" spans="1:17" ht="27.95" customHeight="1" x14ac:dyDescent="0.15">
      <c r="A42" s="110"/>
      <c r="B42" s="70"/>
      <c r="C42" s="44"/>
      <c r="D42" s="70"/>
      <c r="E42" s="41" t="s">
        <v>87</v>
      </c>
      <c r="F42" s="48" t="s">
        <v>88</v>
      </c>
      <c r="G42" s="83">
        <v>1188362</v>
      </c>
      <c r="H42" s="83">
        <v>1195666</v>
      </c>
      <c r="I42" s="83">
        <v>1195666</v>
      </c>
      <c r="J42" s="84">
        <f t="shared" si="6"/>
        <v>7304</v>
      </c>
      <c r="K42" s="98">
        <f t="shared" si="7"/>
        <v>6.1462752932187328E-3</v>
      </c>
      <c r="L42" s="84">
        <f t="shared" si="8"/>
        <v>0</v>
      </c>
      <c r="M42" s="133">
        <f t="shared" si="9"/>
        <v>0</v>
      </c>
      <c r="N42" s="33">
        <v>1182142</v>
      </c>
      <c r="O42" s="93">
        <f t="shared" si="10"/>
        <v>13524</v>
      </c>
      <c r="P42" s="105">
        <f t="shared" si="11"/>
        <v>1.1440249986888208E-2</v>
      </c>
      <c r="Q42" s="131" t="s">
        <v>89</v>
      </c>
    </row>
    <row r="43" spans="1:17" ht="27.95" customHeight="1" x14ac:dyDescent="0.15">
      <c r="A43" s="110"/>
      <c r="B43" s="70"/>
      <c r="C43" s="44"/>
      <c r="D43" s="70"/>
      <c r="E43" s="41" t="s">
        <v>90</v>
      </c>
      <c r="F43" s="48" t="s">
        <v>91</v>
      </c>
      <c r="G43" s="83">
        <v>7564</v>
      </c>
      <c r="H43" s="83">
        <v>7564</v>
      </c>
      <c r="I43" s="83">
        <v>7564</v>
      </c>
      <c r="J43" s="84">
        <f t="shared" si="6"/>
        <v>0</v>
      </c>
      <c r="K43" s="98">
        <f t="shared" si="7"/>
        <v>0</v>
      </c>
      <c r="L43" s="84">
        <f t="shared" si="8"/>
        <v>0</v>
      </c>
      <c r="M43" s="133">
        <f t="shared" si="9"/>
        <v>0</v>
      </c>
      <c r="N43" s="33">
        <v>13688</v>
      </c>
      <c r="O43" s="93">
        <f t="shared" si="10"/>
        <v>-6124</v>
      </c>
      <c r="P43" s="105">
        <f t="shared" si="11"/>
        <v>-0.44739918176504967</v>
      </c>
      <c r="Q43" s="131" t="s">
        <v>92</v>
      </c>
    </row>
    <row r="44" spans="1:17" ht="27.95" customHeight="1" x14ac:dyDescent="0.15">
      <c r="A44" s="110"/>
      <c r="B44" s="70"/>
      <c r="C44" s="44"/>
      <c r="D44" s="70"/>
      <c r="E44" s="41" t="s">
        <v>93</v>
      </c>
      <c r="F44" s="48" t="s">
        <v>94</v>
      </c>
      <c r="G44" s="83">
        <v>107087</v>
      </c>
      <c r="H44" s="83">
        <v>107087</v>
      </c>
      <c r="I44" s="83">
        <v>107087</v>
      </c>
      <c r="J44" s="84">
        <f t="shared" si="6"/>
        <v>0</v>
      </c>
      <c r="K44" s="98">
        <f t="shared" si="7"/>
        <v>0</v>
      </c>
      <c r="L44" s="84">
        <f t="shared" si="8"/>
        <v>0</v>
      </c>
      <c r="M44" s="133">
        <f t="shared" si="9"/>
        <v>0</v>
      </c>
      <c r="N44" s="33">
        <v>112777</v>
      </c>
      <c r="O44" s="93">
        <f t="shared" si="10"/>
        <v>-5690</v>
      </c>
      <c r="P44" s="105">
        <f t="shared" si="11"/>
        <v>-5.045354992596008E-2</v>
      </c>
      <c r="Q44" s="131" t="s">
        <v>95</v>
      </c>
    </row>
    <row r="45" spans="1:17" ht="27.95" customHeight="1" x14ac:dyDescent="0.15">
      <c r="A45" s="110"/>
      <c r="B45" s="70"/>
      <c r="C45" s="44"/>
      <c r="D45" s="70"/>
      <c r="E45" s="41" t="s">
        <v>96</v>
      </c>
      <c r="F45" s="48" t="s">
        <v>97</v>
      </c>
      <c r="G45" s="83">
        <v>153543</v>
      </c>
      <c r="H45" s="83">
        <v>152805</v>
      </c>
      <c r="I45" s="83">
        <v>152805</v>
      </c>
      <c r="J45" s="84">
        <f t="shared" si="6"/>
        <v>-738</v>
      </c>
      <c r="K45" s="98">
        <f t="shared" si="7"/>
        <v>-4.8064711514038414E-3</v>
      </c>
      <c r="L45" s="84">
        <f t="shared" si="8"/>
        <v>0</v>
      </c>
      <c r="M45" s="133">
        <f t="shared" si="9"/>
        <v>0</v>
      </c>
      <c r="N45" s="33">
        <v>170900</v>
      </c>
      <c r="O45" s="93">
        <f t="shared" si="10"/>
        <v>-18095</v>
      </c>
      <c r="P45" s="105">
        <f t="shared" si="11"/>
        <v>-0.1058806319485079</v>
      </c>
      <c r="Q45" s="131" t="s">
        <v>98</v>
      </c>
    </row>
    <row r="46" spans="1:17" ht="27.95" customHeight="1" x14ac:dyDescent="0.15">
      <c r="A46" s="110"/>
      <c r="B46" s="70"/>
      <c r="C46" s="44"/>
      <c r="D46" s="70"/>
      <c r="E46" s="41" t="s">
        <v>99</v>
      </c>
      <c r="F46" s="48" t="s">
        <v>100</v>
      </c>
      <c r="G46" s="83">
        <v>1799887</v>
      </c>
      <c r="H46" s="83">
        <v>1816901</v>
      </c>
      <c r="I46" s="83">
        <v>1816901</v>
      </c>
      <c r="J46" s="84">
        <f t="shared" si="6"/>
        <v>17014</v>
      </c>
      <c r="K46" s="98">
        <f t="shared" si="7"/>
        <v>9.4528156489824076E-3</v>
      </c>
      <c r="L46" s="84">
        <f t="shared" si="8"/>
        <v>0</v>
      </c>
      <c r="M46" s="133">
        <f t="shared" si="9"/>
        <v>0</v>
      </c>
      <c r="N46" s="33">
        <v>1790880</v>
      </c>
      <c r="O46" s="93">
        <f t="shared" si="10"/>
        <v>26021</v>
      </c>
      <c r="P46" s="105">
        <f t="shared" si="11"/>
        <v>1.4529728401679621E-2</v>
      </c>
      <c r="Q46" s="131" t="s">
        <v>101</v>
      </c>
    </row>
    <row r="47" spans="1:17" ht="27.95" customHeight="1" x14ac:dyDescent="0.15">
      <c r="A47" s="110"/>
      <c r="B47" s="70"/>
      <c r="C47" s="44"/>
      <c r="D47" s="70"/>
      <c r="E47" s="41" t="s">
        <v>102</v>
      </c>
      <c r="F47" s="48" t="s">
        <v>103</v>
      </c>
      <c r="G47" s="83">
        <v>297</v>
      </c>
      <c r="H47" s="83">
        <v>297</v>
      </c>
      <c r="I47" s="83">
        <v>297</v>
      </c>
      <c r="J47" s="84">
        <f t="shared" si="6"/>
        <v>0</v>
      </c>
      <c r="K47" s="98">
        <f t="shared" si="7"/>
        <v>0</v>
      </c>
      <c r="L47" s="84">
        <f t="shared" si="8"/>
        <v>0</v>
      </c>
      <c r="M47" s="133">
        <f t="shared" si="9"/>
        <v>0</v>
      </c>
      <c r="N47" s="33">
        <v>3747</v>
      </c>
      <c r="O47" s="93">
        <f t="shared" si="10"/>
        <v>-3450</v>
      </c>
      <c r="P47" s="105">
        <f t="shared" si="11"/>
        <v>-0.92073658927141711</v>
      </c>
      <c r="Q47" s="131" t="s">
        <v>104</v>
      </c>
    </row>
    <row r="48" spans="1:17" ht="27.95" customHeight="1" x14ac:dyDescent="0.15">
      <c r="A48" s="110"/>
      <c r="B48" s="70"/>
      <c r="C48" s="41" t="s">
        <v>46</v>
      </c>
      <c r="D48" s="69" t="s">
        <v>105</v>
      </c>
      <c r="E48" s="46"/>
      <c r="F48" s="52"/>
      <c r="G48" s="83">
        <f>G49+G50</f>
        <v>241935</v>
      </c>
      <c r="H48" s="83">
        <f>H49+H50</f>
        <v>235362</v>
      </c>
      <c r="I48" s="83">
        <f>I49+I50</f>
        <v>235362</v>
      </c>
      <c r="J48" s="84">
        <f t="shared" si="6"/>
        <v>-6573</v>
      </c>
      <c r="K48" s="98">
        <f t="shared" si="7"/>
        <v>-2.7168454336908673E-2</v>
      </c>
      <c r="L48" s="84">
        <f t="shared" si="8"/>
        <v>0</v>
      </c>
      <c r="M48" s="133">
        <f t="shared" si="9"/>
        <v>0</v>
      </c>
      <c r="N48" s="33">
        <f>SUM(N49:N50)</f>
        <v>271250</v>
      </c>
      <c r="O48" s="93">
        <f t="shared" si="10"/>
        <v>-35888</v>
      </c>
      <c r="P48" s="105">
        <f t="shared" si="11"/>
        <v>-0.13230599078341013</v>
      </c>
      <c r="Q48" s="131"/>
    </row>
    <row r="49" spans="1:17" ht="27.95" customHeight="1" x14ac:dyDescent="0.15">
      <c r="A49" s="110"/>
      <c r="B49" s="70"/>
      <c r="C49" s="44"/>
      <c r="D49" s="70"/>
      <c r="E49" s="41" t="s">
        <v>41</v>
      </c>
      <c r="F49" s="48" t="s">
        <v>106</v>
      </c>
      <c r="G49" s="83">
        <v>224761</v>
      </c>
      <c r="H49" s="83">
        <v>223512</v>
      </c>
      <c r="I49" s="83">
        <v>223512</v>
      </c>
      <c r="J49" s="84">
        <f t="shared" si="6"/>
        <v>-1249</v>
      </c>
      <c r="K49" s="98">
        <f t="shared" si="7"/>
        <v>-5.5570138947593217E-3</v>
      </c>
      <c r="L49" s="84">
        <f t="shared" si="8"/>
        <v>0</v>
      </c>
      <c r="M49" s="133">
        <f t="shared" si="9"/>
        <v>0</v>
      </c>
      <c r="N49" s="33">
        <v>243724</v>
      </c>
      <c r="O49" s="93">
        <f t="shared" si="10"/>
        <v>-20212</v>
      </c>
      <c r="P49" s="105">
        <f t="shared" si="11"/>
        <v>-8.2929871493984994E-2</v>
      </c>
      <c r="Q49" s="131" t="s">
        <v>107</v>
      </c>
    </row>
    <row r="50" spans="1:17" ht="27.95" customHeight="1" x14ac:dyDescent="0.15">
      <c r="A50" s="110"/>
      <c r="B50" s="70"/>
      <c r="C50" s="44"/>
      <c r="D50" s="70"/>
      <c r="E50" s="41" t="s">
        <v>46</v>
      </c>
      <c r="F50" s="48" t="s">
        <v>108</v>
      </c>
      <c r="G50" s="83">
        <v>17174</v>
      </c>
      <c r="H50" s="83">
        <v>11850</v>
      </c>
      <c r="I50" s="83">
        <v>11850</v>
      </c>
      <c r="J50" s="84">
        <f t="shared" si="6"/>
        <v>-5324</v>
      </c>
      <c r="K50" s="98">
        <f t="shared" si="7"/>
        <v>-0.31000349365319668</v>
      </c>
      <c r="L50" s="84">
        <f t="shared" si="8"/>
        <v>0</v>
      </c>
      <c r="M50" s="133">
        <f t="shared" si="9"/>
        <v>0</v>
      </c>
      <c r="N50" s="33">
        <v>27526</v>
      </c>
      <c r="O50" s="93">
        <f t="shared" si="10"/>
        <v>-15676</v>
      </c>
      <c r="P50" s="105">
        <f t="shared" si="11"/>
        <v>-0.56949792923054565</v>
      </c>
      <c r="Q50" s="131" t="s">
        <v>108</v>
      </c>
    </row>
    <row r="51" spans="1:17" ht="27.95" customHeight="1" x14ac:dyDescent="0.15">
      <c r="A51" s="110"/>
      <c r="B51" s="70"/>
      <c r="C51" s="41" t="s">
        <v>49</v>
      </c>
      <c r="D51" s="69" t="s">
        <v>109</v>
      </c>
      <c r="E51" s="46"/>
      <c r="F51" s="52"/>
      <c r="G51" s="83">
        <f>SUM(G52:G52)</f>
        <v>300</v>
      </c>
      <c r="H51" s="83">
        <f>SUM(H52:H52)</f>
        <v>300</v>
      </c>
      <c r="I51" s="83">
        <f>SUM(I52:I52)</f>
        <v>300</v>
      </c>
      <c r="J51" s="84">
        <f t="shared" si="6"/>
        <v>0</v>
      </c>
      <c r="K51" s="98">
        <f t="shared" si="7"/>
        <v>0</v>
      </c>
      <c r="L51" s="84">
        <f t="shared" si="8"/>
        <v>0</v>
      </c>
      <c r="M51" s="133">
        <f t="shared" si="9"/>
        <v>0</v>
      </c>
      <c r="N51" s="33">
        <f>SUM(N52:N52)</f>
        <v>300</v>
      </c>
      <c r="O51" s="93">
        <f t="shared" si="10"/>
        <v>0</v>
      </c>
      <c r="P51" s="105">
        <f t="shared" si="11"/>
        <v>0</v>
      </c>
      <c r="Q51" s="131"/>
    </row>
    <row r="52" spans="1:17" ht="27.95" customHeight="1" x14ac:dyDescent="0.15">
      <c r="A52" s="110"/>
      <c r="B52" s="70"/>
      <c r="C52" s="44"/>
      <c r="D52" s="70"/>
      <c r="E52" s="46" t="s">
        <v>41</v>
      </c>
      <c r="F52" s="47" t="s">
        <v>110</v>
      </c>
      <c r="G52" s="83">
        <v>300</v>
      </c>
      <c r="H52" s="83">
        <v>300</v>
      </c>
      <c r="I52" s="83">
        <v>300</v>
      </c>
      <c r="J52" s="84">
        <f t="shared" si="6"/>
        <v>0</v>
      </c>
      <c r="K52" s="98">
        <f t="shared" si="7"/>
        <v>0</v>
      </c>
      <c r="L52" s="84">
        <f t="shared" si="8"/>
        <v>0</v>
      </c>
      <c r="M52" s="133">
        <f t="shared" si="9"/>
        <v>0</v>
      </c>
      <c r="N52" s="33">
        <v>300</v>
      </c>
      <c r="O52" s="93">
        <f t="shared" si="10"/>
        <v>0</v>
      </c>
      <c r="P52" s="105">
        <f t="shared" si="11"/>
        <v>0</v>
      </c>
      <c r="Q52" s="131" t="s">
        <v>111</v>
      </c>
    </row>
    <row r="53" spans="1:17" ht="27.95" customHeight="1" x14ac:dyDescent="0.15">
      <c r="A53" s="110"/>
      <c r="B53" s="72"/>
      <c r="C53" s="41" t="s">
        <v>68</v>
      </c>
      <c r="D53" s="69" t="s">
        <v>112</v>
      </c>
      <c r="E53" s="46"/>
      <c r="F53" s="52"/>
      <c r="G53" s="83">
        <f>G54</f>
        <v>5000</v>
      </c>
      <c r="H53" s="83">
        <f>H54</f>
        <v>5000</v>
      </c>
      <c r="I53" s="83">
        <f>I54</f>
        <v>5000</v>
      </c>
      <c r="J53" s="84">
        <f t="shared" si="6"/>
        <v>0</v>
      </c>
      <c r="K53" s="98">
        <f t="shared" si="7"/>
        <v>0</v>
      </c>
      <c r="L53" s="84">
        <f t="shared" si="8"/>
        <v>0</v>
      </c>
      <c r="M53" s="133">
        <f t="shared" si="9"/>
        <v>0</v>
      </c>
      <c r="N53" s="33">
        <f>N54</f>
        <v>5000</v>
      </c>
      <c r="O53" s="93">
        <f t="shared" si="10"/>
        <v>0</v>
      </c>
      <c r="P53" s="105">
        <f t="shared" si="11"/>
        <v>0</v>
      </c>
      <c r="Q53" s="131"/>
    </row>
    <row r="54" spans="1:17" ht="27.95" customHeight="1" thickBot="1" x14ac:dyDescent="0.2">
      <c r="A54" s="112"/>
      <c r="B54" s="139"/>
      <c r="C54" s="113"/>
      <c r="D54" s="139"/>
      <c r="E54" s="113" t="s">
        <v>41</v>
      </c>
      <c r="F54" s="134" t="s">
        <v>112</v>
      </c>
      <c r="G54" s="114">
        <v>5000</v>
      </c>
      <c r="H54" s="114">
        <v>5000</v>
      </c>
      <c r="I54" s="114">
        <v>5000</v>
      </c>
      <c r="J54" s="115">
        <f t="shared" si="6"/>
        <v>0</v>
      </c>
      <c r="K54" s="116">
        <f t="shared" si="7"/>
        <v>0</v>
      </c>
      <c r="L54" s="115">
        <f t="shared" si="8"/>
        <v>0</v>
      </c>
      <c r="M54" s="135">
        <f t="shared" si="9"/>
        <v>0</v>
      </c>
      <c r="N54" s="37">
        <v>5000</v>
      </c>
      <c r="O54" s="106">
        <f t="shared" si="10"/>
        <v>0</v>
      </c>
      <c r="P54" s="107">
        <f t="shared" si="11"/>
        <v>0</v>
      </c>
      <c r="Q54" s="132" t="s">
        <v>112</v>
      </c>
    </row>
    <row r="55" spans="1:17" x14ac:dyDescent="0.15">
      <c r="A55" s="51"/>
      <c r="B55" s="72"/>
      <c r="C55" s="51"/>
      <c r="D55" s="72"/>
      <c r="E55" s="51"/>
      <c r="F55" s="67"/>
      <c r="G55" s="85"/>
      <c r="H55" s="85"/>
      <c r="I55" s="85"/>
      <c r="J55" s="90"/>
      <c r="K55" s="102"/>
      <c r="L55" s="90"/>
      <c r="M55" s="102"/>
      <c r="N55" s="95"/>
      <c r="O55" s="95"/>
      <c r="P55" s="104"/>
      <c r="Q55" s="66"/>
    </row>
    <row r="56" spans="1:17" x14ac:dyDescent="0.15">
      <c r="A56" s="50"/>
      <c r="B56" s="72"/>
      <c r="C56" s="51"/>
      <c r="D56" s="72"/>
      <c r="E56" s="51"/>
      <c r="F56" s="67"/>
      <c r="G56" s="85"/>
      <c r="H56" s="85"/>
      <c r="I56" s="85"/>
      <c r="J56" s="90"/>
      <c r="K56" s="102"/>
      <c r="L56" s="90"/>
      <c r="M56" s="102"/>
      <c r="N56" s="95"/>
      <c r="O56" s="95"/>
      <c r="P56" s="104"/>
      <c r="Q56" s="66"/>
    </row>
    <row r="57" spans="1:17" s="43" customFormat="1" ht="12.75" thickBot="1" x14ac:dyDescent="0.2">
      <c r="A57" s="136"/>
      <c r="B57" s="137"/>
      <c r="C57" s="136"/>
      <c r="D57" s="138"/>
      <c r="E57" s="136"/>
      <c r="F57" s="138"/>
      <c r="G57" s="81"/>
      <c r="H57" s="81"/>
      <c r="I57" s="89"/>
      <c r="J57" s="89"/>
      <c r="K57" s="101"/>
      <c r="L57" s="89"/>
      <c r="M57" s="101"/>
      <c r="N57" s="94"/>
      <c r="O57" s="94"/>
      <c r="P57" s="101"/>
      <c r="Q57" s="17" t="s">
        <v>3</v>
      </c>
    </row>
    <row r="58" spans="1:17" s="40" customFormat="1" ht="20.100000000000001" customHeight="1" x14ac:dyDescent="0.15">
      <c r="A58" s="178" t="s">
        <v>4</v>
      </c>
      <c r="B58" s="179"/>
      <c r="C58" s="182" t="s">
        <v>5</v>
      </c>
      <c r="D58" s="179"/>
      <c r="E58" s="182" t="s">
        <v>39</v>
      </c>
      <c r="F58" s="179"/>
      <c r="G58" s="168" t="s">
        <v>170</v>
      </c>
      <c r="H58" s="168" t="s">
        <v>171</v>
      </c>
      <c r="I58" s="168" t="s">
        <v>172</v>
      </c>
      <c r="J58" s="151" t="s">
        <v>173</v>
      </c>
      <c r="K58" s="152"/>
      <c r="L58" s="153" t="s">
        <v>174</v>
      </c>
      <c r="M58" s="154"/>
      <c r="N58" s="155" t="s">
        <v>175</v>
      </c>
      <c r="O58" s="157" t="s">
        <v>176</v>
      </c>
      <c r="P58" s="158"/>
      <c r="Q58" s="172" t="s">
        <v>40</v>
      </c>
    </row>
    <row r="59" spans="1:17" s="40" customFormat="1" ht="20.100000000000001" customHeight="1" x14ac:dyDescent="0.15">
      <c r="A59" s="180"/>
      <c r="B59" s="181"/>
      <c r="C59" s="183"/>
      <c r="D59" s="181"/>
      <c r="E59" s="183"/>
      <c r="F59" s="181"/>
      <c r="G59" s="169"/>
      <c r="H59" s="169"/>
      <c r="I59" s="169"/>
      <c r="J59" s="7"/>
      <c r="K59" s="12" t="s">
        <v>6</v>
      </c>
      <c r="L59" s="7"/>
      <c r="M59" s="18" t="s">
        <v>6</v>
      </c>
      <c r="N59" s="156"/>
      <c r="O59" s="7"/>
      <c r="P59" s="18" t="s">
        <v>6</v>
      </c>
      <c r="Q59" s="173"/>
    </row>
    <row r="60" spans="1:17" s="43" customFormat="1" ht="27.95" customHeight="1" x14ac:dyDescent="0.15">
      <c r="A60" s="108" t="s">
        <v>46</v>
      </c>
      <c r="B60" s="48" t="s">
        <v>177</v>
      </c>
      <c r="C60" s="46"/>
      <c r="D60" s="52"/>
      <c r="E60" s="46"/>
      <c r="F60" s="52"/>
      <c r="G60" s="83">
        <f>G61+G67+G70+G73</f>
        <v>815314</v>
      </c>
      <c r="H60" s="83">
        <f>H61+H67+H70+H73</f>
        <v>727938</v>
      </c>
      <c r="I60" s="83">
        <f>I61+I67+I70+I73</f>
        <v>727938</v>
      </c>
      <c r="J60" s="84">
        <f t="shared" ref="J60:J75" si="12">+I60-G60</f>
        <v>-87376</v>
      </c>
      <c r="K60" s="98">
        <f t="shared" ref="K60:K70" si="13">J60/G60</f>
        <v>-0.10716852648182172</v>
      </c>
      <c r="L60" s="84">
        <f t="shared" ref="L60:L75" si="14">+I60-H60</f>
        <v>0</v>
      </c>
      <c r="M60" s="133">
        <f t="shared" ref="M60:M75" si="15">L60/H60</f>
        <v>0</v>
      </c>
      <c r="N60" s="33">
        <f>N61+N67+N70+N73</f>
        <v>0</v>
      </c>
      <c r="O60" s="93">
        <f t="shared" ref="O60:O75" si="16">+I60-N60</f>
        <v>727938</v>
      </c>
      <c r="P60" s="130" t="s">
        <v>113</v>
      </c>
      <c r="Q60" s="131"/>
    </row>
    <row r="61" spans="1:17" ht="27.95" customHeight="1" x14ac:dyDescent="0.15">
      <c r="A61" s="110"/>
      <c r="B61" s="70" t="s">
        <v>181</v>
      </c>
      <c r="C61" s="41" t="s">
        <v>41</v>
      </c>
      <c r="D61" s="68" t="s">
        <v>75</v>
      </c>
      <c r="E61" s="46"/>
      <c r="F61" s="52"/>
      <c r="G61" s="83">
        <f>G62+G63+G64+G65+G66</f>
        <v>727466</v>
      </c>
      <c r="H61" s="83">
        <f>H62+H63+H64+H65+H66</f>
        <v>645712</v>
      </c>
      <c r="I61" s="83">
        <f>I62+I63+I64+I65+I66</f>
        <v>645712</v>
      </c>
      <c r="J61" s="84">
        <f t="shared" si="12"/>
        <v>-81754</v>
      </c>
      <c r="K61" s="98">
        <f t="shared" si="13"/>
        <v>-0.11238188451419036</v>
      </c>
      <c r="L61" s="84">
        <f t="shared" si="14"/>
        <v>0</v>
      </c>
      <c r="M61" s="133">
        <f t="shared" si="15"/>
        <v>0</v>
      </c>
      <c r="N61" s="33">
        <f>SUM(N62:N66)</f>
        <v>0</v>
      </c>
      <c r="O61" s="93">
        <f t="shared" si="16"/>
        <v>645712</v>
      </c>
      <c r="P61" s="130" t="s">
        <v>113</v>
      </c>
      <c r="Q61" s="131"/>
    </row>
    <row r="62" spans="1:17" ht="27.95" customHeight="1" x14ac:dyDescent="0.15">
      <c r="A62" s="110"/>
      <c r="B62" s="70"/>
      <c r="C62" s="44"/>
      <c r="D62" s="70"/>
      <c r="E62" s="41" t="s">
        <v>41</v>
      </c>
      <c r="F62" s="48" t="s">
        <v>76</v>
      </c>
      <c r="G62" s="83">
        <v>8721</v>
      </c>
      <c r="H62" s="83">
        <v>8721</v>
      </c>
      <c r="I62" s="83">
        <v>8721</v>
      </c>
      <c r="J62" s="84">
        <f t="shared" si="12"/>
        <v>0</v>
      </c>
      <c r="K62" s="98">
        <f t="shared" si="13"/>
        <v>0</v>
      </c>
      <c r="L62" s="84">
        <f t="shared" si="14"/>
        <v>0</v>
      </c>
      <c r="M62" s="133">
        <f t="shared" si="15"/>
        <v>0</v>
      </c>
      <c r="N62" s="33">
        <v>0</v>
      </c>
      <c r="O62" s="93">
        <f t="shared" si="16"/>
        <v>8721</v>
      </c>
      <c r="P62" s="130" t="s">
        <v>113</v>
      </c>
      <c r="Q62" s="131" t="s">
        <v>114</v>
      </c>
    </row>
    <row r="63" spans="1:17" ht="27.95" customHeight="1" x14ac:dyDescent="0.15">
      <c r="A63" s="110"/>
      <c r="B63" s="70"/>
      <c r="C63" s="44"/>
      <c r="D63" s="70"/>
      <c r="E63" s="41" t="s">
        <v>46</v>
      </c>
      <c r="F63" s="68" t="s">
        <v>115</v>
      </c>
      <c r="G63" s="83">
        <v>234334</v>
      </c>
      <c r="H63" s="83">
        <v>223334</v>
      </c>
      <c r="I63" s="83">
        <v>223334</v>
      </c>
      <c r="J63" s="84">
        <f t="shared" si="12"/>
        <v>-11000</v>
      </c>
      <c r="K63" s="98">
        <f t="shared" si="13"/>
        <v>-4.6941544974267502E-2</v>
      </c>
      <c r="L63" s="84">
        <f t="shared" si="14"/>
        <v>0</v>
      </c>
      <c r="M63" s="133">
        <f t="shared" si="15"/>
        <v>0</v>
      </c>
      <c r="N63" s="33">
        <v>0</v>
      </c>
      <c r="O63" s="93">
        <f t="shared" si="16"/>
        <v>223334</v>
      </c>
      <c r="P63" s="130" t="s">
        <v>113</v>
      </c>
      <c r="Q63" s="131" t="s">
        <v>116</v>
      </c>
    </row>
    <row r="64" spans="1:17" ht="27.95" customHeight="1" x14ac:dyDescent="0.15">
      <c r="A64" s="110"/>
      <c r="B64" s="70"/>
      <c r="C64" s="44"/>
      <c r="D64" s="70"/>
      <c r="E64" s="41" t="s">
        <v>49</v>
      </c>
      <c r="F64" s="68" t="s">
        <v>94</v>
      </c>
      <c r="G64" s="83">
        <v>12624</v>
      </c>
      <c r="H64" s="83">
        <v>12624</v>
      </c>
      <c r="I64" s="83">
        <v>12624</v>
      </c>
      <c r="J64" s="84">
        <f t="shared" si="12"/>
        <v>0</v>
      </c>
      <c r="K64" s="98">
        <f t="shared" si="13"/>
        <v>0</v>
      </c>
      <c r="L64" s="84">
        <f t="shared" si="14"/>
        <v>0</v>
      </c>
      <c r="M64" s="133">
        <f t="shared" si="15"/>
        <v>0</v>
      </c>
      <c r="N64" s="33">
        <v>0</v>
      </c>
      <c r="O64" s="93">
        <f t="shared" si="16"/>
        <v>12624</v>
      </c>
      <c r="P64" s="130" t="s">
        <v>113</v>
      </c>
      <c r="Q64" s="131" t="s">
        <v>117</v>
      </c>
    </row>
    <row r="65" spans="1:17" ht="27.95" customHeight="1" x14ac:dyDescent="0.15">
      <c r="A65" s="110"/>
      <c r="B65" s="70"/>
      <c r="C65" s="44"/>
      <c r="D65" s="70"/>
      <c r="E65" s="41" t="s">
        <v>61</v>
      </c>
      <c r="F65" s="68" t="s">
        <v>118</v>
      </c>
      <c r="G65" s="83">
        <v>16661</v>
      </c>
      <c r="H65" s="83">
        <v>16576</v>
      </c>
      <c r="I65" s="83">
        <v>16576</v>
      </c>
      <c r="J65" s="84">
        <f t="shared" si="12"/>
        <v>-85</v>
      </c>
      <c r="K65" s="98">
        <f t="shared" si="13"/>
        <v>-5.1017345897605183E-3</v>
      </c>
      <c r="L65" s="84">
        <f t="shared" si="14"/>
        <v>0</v>
      </c>
      <c r="M65" s="133">
        <f t="shared" si="15"/>
        <v>0</v>
      </c>
      <c r="N65" s="33">
        <v>0</v>
      </c>
      <c r="O65" s="93">
        <f t="shared" si="16"/>
        <v>16576</v>
      </c>
      <c r="P65" s="130" t="s">
        <v>113</v>
      </c>
      <c r="Q65" s="131" t="s">
        <v>98</v>
      </c>
    </row>
    <row r="66" spans="1:17" ht="27.95" customHeight="1" x14ac:dyDescent="0.15">
      <c r="A66" s="110"/>
      <c r="B66" s="70"/>
      <c r="C66" s="44"/>
      <c r="D66" s="70"/>
      <c r="E66" s="41" t="s">
        <v>84</v>
      </c>
      <c r="F66" s="68" t="s">
        <v>100</v>
      </c>
      <c r="G66" s="83">
        <v>455126</v>
      </c>
      <c r="H66" s="83">
        <v>384457</v>
      </c>
      <c r="I66" s="83">
        <v>384457</v>
      </c>
      <c r="J66" s="84">
        <f t="shared" si="12"/>
        <v>-70669</v>
      </c>
      <c r="K66" s="98">
        <f t="shared" si="13"/>
        <v>-0.15527348470533434</v>
      </c>
      <c r="L66" s="84">
        <f t="shared" si="14"/>
        <v>0</v>
      </c>
      <c r="M66" s="133">
        <f t="shared" si="15"/>
        <v>0</v>
      </c>
      <c r="N66" s="33">
        <v>0</v>
      </c>
      <c r="O66" s="93">
        <f t="shared" si="16"/>
        <v>384457</v>
      </c>
      <c r="P66" s="130" t="s">
        <v>113</v>
      </c>
      <c r="Q66" s="131" t="s">
        <v>101</v>
      </c>
    </row>
    <row r="67" spans="1:17" ht="27.95" customHeight="1" x14ac:dyDescent="0.15">
      <c r="A67" s="110"/>
      <c r="B67" s="70"/>
      <c r="C67" s="41" t="s">
        <v>46</v>
      </c>
      <c r="D67" s="68" t="s">
        <v>105</v>
      </c>
      <c r="E67" s="46"/>
      <c r="F67" s="52"/>
      <c r="G67" s="83">
        <f>G68+G69</f>
        <v>69896</v>
      </c>
      <c r="H67" s="83">
        <f>H68+H69</f>
        <v>64222</v>
      </c>
      <c r="I67" s="83">
        <f>I68+I69</f>
        <v>64222</v>
      </c>
      <c r="J67" s="84">
        <f t="shared" si="12"/>
        <v>-5674</v>
      </c>
      <c r="K67" s="98">
        <f t="shared" si="13"/>
        <v>-8.1177749799702409E-2</v>
      </c>
      <c r="L67" s="84">
        <f t="shared" si="14"/>
        <v>0</v>
      </c>
      <c r="M67" s="133">
        <f t="shared" si="15"/>
        <v>0</v>
      </c>
      <c r="N67" s="33">
        <f>SUM(N68:N69)</f>
        <v>0</v>
      </c>
      <c r="O67" s="93">
        <f t="shared" si="16"/>
        <v>64222</v>
      </c>
      <c r="P67" s="130" t="s">
        <v>113</v>
      </c>
      <c r="Q67" s="131"/>
    </row>
    <row r="68" spans="1:17" ht="27.95" customHeight="1" x14ac:dyDescent="0.15">
      <c r="A68" s="110"/>
      <c r="B68" s="70"/>
      <c r="C68" s="44"/>
      <c r="D68" s="70"/>
      <c r="E68" s="41" t="s">
        <v>41</v>
      </c>
      <c r="F68" s="48" t="s">
        <v>119</v>
      </c>
      <c r="G68" s="83">
        <v>58262</v>
      </c>
      <c r="H68" s="83">
        <v>59412</v>
      </c>
      <c r="I68" s="83">
        <v>59412</v>
      </c>
      <c r="J68" s="84">
        <f t="shared" si="12"/>
        <v>1150</v>
      </c>
      <c r="K68" s="98">
        <f t="shared" si="13"/>
        <v>1.9738422985822662E-2</v>
      </c>
      <c r="L68" s="84">
        <f t="shared" si="14"/>
        <v>0</v>
      </c>
      <c r="M68" s="133">
        <f t="shared" si="15"/>
        <v>0</v>
      </c>
      <c r="N68" s="33">
        <v>0</v>
      </c>
      <c r="O68" s="93">
        <f t="shared" si="16"/>
        <v>59412</v>
      </c>
      <c r="P68" s="130" t="s">
        <v>113</v>
      </c>
      <c r="Q68" s="131" t="s">
        <v>107</v>
      </c>
    </row>
    <row r="69" spans="1:17" ht="27.95" customHeight="1" x14ac:dyDescent="0.15">
      <c r="A69" s="110"/>
      <c r="B69" s="70"/>
      <c r="C69" s="44"/>
      <c r="D69" s="70"/>
      <c r="E69" s="41" t="s">
        <v>46</v>
      </c>
      <c r="F69" s="48" t="s">
        <v>120</v>
      </c>
      <c r="G69" s="83">
        <v>11634</v>
      </c>
      <c r="H69" s="83">
        <v>4810</v>
      </c>
      <c r="I69" s="83">
        <v>4810</v>
      </c>
      <c r="J69" s="84">
        <f t="shared" si="12"/>
        <v>-6824</v>
      </c>
      <c r="K69" s="98">
        <f t="shared" si="13"/>
        <v>-0.58655664431837717</v>
      </c>
      <c r="L69" s="84">
        <f t="shared" si="14"/>
        <v>0</v>
      </c>
      <c r="M69" s="133">
        <f t="shared" si="15"/>
        <v>0</v>
      </c>
      <c r="N69" s="33">
        <v>0</v>
      </c>
      <c r="O69" s="93">
        <f t="shared" si="16"/>
        <v>4810</v>
      </c>
      <c r="P69" s="130" t="s">
        <v>113</v>
      </c>
      <c r="Q69" s="131" t="s">
        <v>108</v>
      </c>
    </row>
    <row r="70" spans="1:17" ht="27.95" customHeight="1" x14ac:dyDescent="0.15">
      <c r="A70" s="110"/>
      <c r="B70" s="70"/>
      <c r="C70" s="41" t="s">
        <v>49</v>
      </c>
      <c r="D70" s="68" t="s">
        <v>109</v>
      </c>
      <c r="E70" s="46"/>
      <c r="F70" s="52"/>
      <c r="G70" s="83">
        <f>SUM(G71:G72)</f>
        <v>12952</v>
      </c>
      <c r="H70" s="83">
        <f>SUM(H71:H72)</f>
        <v>13004</v>
      </c>
      <c r="I70" s="83">
        <f>SUM(I71:I72)</f>
        <v>13004</v>
      </c>
      <c r="J70" s="84">
        <f t="shared" si="12"/>
        <v>52</v>
      </c>
      <c r="K70" s="98">
        <f t="shared" si="13"/>
        <v>4.0148239654107477E-3</v>
      </c>
      <c r="L70" s="84">
        <f t="shared" si="14"/>
        <v>0</v>
      </c>
      <c r="M70" s="133">
        <f t="shared" si="15"/>
        <v>0</v>
      </c>
      <c r="N70" s="33">
        <f>SUM(N71:N72)</f>
        <v>0</v>
      </c>
      <c r="O70" s="93">
        <f t="shared" si="16"/>
        <v>13004</v>
      </c>
      <c r="P70" s="130" t="s">
        <v>113</v>
      </c>
      <c r="Q70" s="131"/>
    </row>
    <row r="71" spans="1:17" ht="27.95" customHeight="1" x14ac:dyDescent="0.15">
      <c r="A71" s="110"/>
      <c r="B71" s="70"/>
      <c r="C71" s="44"/>
      <c r="D71" s="70"/>
      <c r="E71" s="46" t="s">
        <v>41</v>
      </c>
      <c r="F71" s="47" t="s">
        <v>121</v>
      </c>
      <c r="G71" s="83">
        <v>0</v>
      </c>
      <c r="H71" s="83">
        <v>50</v>
      </c>
      <c r="I71" s="83">
        <v>50</v>
      </c>
      <c r="J71" s="84">
        <f t="shared" si="12"/>
        <v>50</v>
      </c>
      <c r="K71" s="126" t="s">
        <v>66</v>
      </c>
      <c r="L71" s="84">
        <f t="shared" si="14"/>
        <v>0</v>
      </c>
      <c r="M71" s="133">
        <f t="shared" si="15"/>
        <v>0</v>
      </c>
      <c r="N71" s="33">
        <v>0</v>
      </c>
      <c r="O71" s="93">
        <f t="shared" si="16"/>
        <v>50</v>
      </c>
      <c r="P71" s="130" t="s">
        <v>113</v>
      </c>
      <c r="Q71" s="131" t="s">
        <v>122</v>
      </c>
    </row>
    <row r="72" spans="1:17" ht="27.95" customHeight="1" x14ac:dyDescent="0.15">
      <c r="A72" s="110"/>
      <c r="B72" s="70"/>
      <c r="C72" s="44"/>
      <c r="D72" s="70"/>
      <c r="E72" s="46" t="s">
        <v>46</v>
      </c>
      <c r="F72" s="47" t="s">
        <v>123</v>
      </c>
      <c r="G72" s="83">
        <v>12952</v>
      </c>
      <c r="H72" s="83">
        <v>12954</v>
      </c>
      <c r="I72" s="83">
        <v>12954</v>
      </c>
      <c r="J72" s="84">
        <f t="shared" si="12"/>
        <v>2</v>
      </c>
      <c r="K72" s="98">
        <f>J72/G72</f>
        <v>1.5441630636195183E-4</v>
      </c>
      <c r="L72" s="84">
        <f t="shared" si="14"/>
        <v>0</v>
      </c>
      <c r="M72" s="133">
        <f t="shared" si="15"/>
        <v>0</v>
      </c>
      <c r="N72" s="33">
        <v>0</v>
      </c>
      <c r="O72" s="93">
        <f t="shared" si="16"/>
        <v>12954</v>
      </c>
      <c r="P72" s="130" t="s">
        <v>113</v>
      </c>
      <c r="Q72" s="131" t="s">
        <v>124</v>
      </c>
    </row>
    <row r="73" spans="1:17" ht="27.95" customHeight="1" x14ac:dyDescent="0.15">
      <c r="A73" s="110"/>
      <c r="B73" s="72"/>
      <c r="C73" s="41" t="s">
        <v>68</v>
      </c>
      <c r="D73" s="68" t="s">
        <v>112</v>
      </c>
      <c r="E73" s="46"/>
      <c r="F73" s="73"/>
      <c r="G73" s="83">
        <f>G74</f>
        <v>5000</v>
      </c>
      <c r="H73" s="83">
        <f>H74</f>
        <v>5000</v>
      </c>
      <c r="I73" s="83">
        <f>I74</f>
        <v>5000</v>
      </c>
      <c r="J73" s="84">
        <f t="shared" si="12"/>
        <v>0</v>
      </c>
      <c r="K73" s="98">
        <f>J73/G73</f>
        <v>0</v>
      </c>
      <c r="L73" s="84">
        <f t="shared" si="14"/>
        <v>0</v>
      </c>
      <c r="M73" s="133">
        <f t="shared" si="15"/>
        <v>0</v>
      </c>
      <c r="N73" s="33">
        <f>N74</f>
        <v>0</v>
      </c>
      <c r="O73" s="93">
        <f t="shared" si="16"/>
        <v>5000</v>
      </c>
      <c r="P73" s="130" t="s">
        <v>113</v>
      </c>
      <c r="Q73" s="131"/>
    </row>
    <row r="74" spans="1:17" ht="27.95" customHeight="1" x14ac:dyDescent="0.15">
      <c r="A74" s="118"/>
      <c r="B74" s="140"/>
      <c r="C74" s="49"/>
      <c r="D74" s="140"/>
      <c r="E74" s="49" t="s">
        <v>41</v>
      </c>
      <c r="F74" s="53" t="s">
        <v>112</v>
      </c>
      <c r="G74" s="83">
        <v>5000</v>
      </c>
      <c r="H74" s="83">
        <v>5000</v>
      </c>
      <c r="I74" s="83">
        <v>5000</v>
      </c>
      <c r="J74" s="84">
        <f t="shared" si="12"/>
        <v>0</v>
      </c>
      <c r="K74" s="98">
        <f>J74/G74</f>
        <v>0</v>
      </c>
      <c r="L74" s="84">
        <f t="shared" si="14"/>
        <v>0</v>
      </c>
      <c r="M74" s="133">
        <f t="shared" si="15"/>
        <v>0</v>
      </c>
      <c r="N74" s="33">
        <v>0</v>
      </c>
      <c r="O74" s="93">
        <f t="shared" si="16"/>
        <v>5000</v>
      </c>
      <c r="P74" s="130" t="s">
        <v>113</v>
      </c>
      <c r="Q74" s="131" t="s">
        <v>112</v>
      </c>
    </row>
    <row r="75" spans="1:17" ht="27.95" customHeight="1" thickBot="1" x14ac:dyDescent="0.2">
      <c r="A75" s="174" t="s">
        <v>125</v>
      </c>
      <c r="B75" s="175"/>
      <c r="C75" s="175"/>
      <c r="D75" s="175"/>
      <c r="E75" s="175"/>
      <c r="F75" s="176"/>
      <c r="G75" s="114">
        <f>G35+G60</f>
        <v>4535257</v>
      </c>
      <c r="H75" s="114">
        <f>H35+H60</f>
        <v>4464888</v>
      </c>
      <c r="I75" s="114">
        <f>I35+I60</f>
        <v>4464888</v>
      </c>
      <c r="J75" s="115">
        <f t="shared" si="12"/>
        <v>-70369</v>
      </c>
      <c r="K75" s="116">
        <f>J75/G75</f>
        <v>-1.5515989501807725E-2</v>
      </c>
      <c r="L75" s="115">
        <f t="shared" si="14"/>
        <v>0</v>
      </c>
      <c r="M75" s="135">
        <f t="shared" si="15"/>
        <v>0</v>
      </c>
      <c r="N75" s="37">
        <f>N35+N60</f>
        <v>3798683</v>
      </c>
      <c r="O75" s="106">
        <f t="shared" si="16"/>
        <v>666205</v>
      </c>
      <c r="P75" s="107">
        <f>+O75/N75</f>
        <v>0.17537788754681558</v>
      </c>
      <c r="Q75" s="132"/>
    </row>
    <row r="76" spans="1:17" x14ac:dyDescent="0.15">
      <c r="A76" s="51"/>
      <c r="B76" s="72"/>
      <c r="C76" s="51"/>
      <c r="D76" s="72"/>
      <c r="E76" s="51"/>
      <c r="F76" s="67"/>
      <c r="G76" s="85"/>
      <c r="H76" s="85"/>
      <c r="I76" s="85"/>
      <c r="J76" s="90"/>
      <c r="K76" s="102"/>
      <c r="L76" s="90"/>
      <c r="M76" s="102"/>
      <c r="N76" s="95"/>
      <c r="O76" s="95"/>
      <c r="P76" s="104"/>
      <c r="Q76" s="66"/>
    </row>
    <row r="77" spans="1:17" x14ac:dyDescent="0.15">
      <c r="A77" s="50"/>
      <c r="B77" s="72"/>
      <c r="C77" s="51"/>
      <c r="D77" s="72"/>
      <c r="E77" s="51"/>
      <c r="F77" s="67"/>
      <c r="G77" s="85"/>
      <c r="H77" s="85"/>
      <c r="I77" s="85"/>
      <c r="J77" s="90"/>
      <c r="K77" s="102"/>
      <c r="L77" s="90"/>
      <c r="M77" s="102"/>
      <c r="N77" s="95"/>
      <c r="O77" s="95"/>
      <c r="P77" s="104"/>
      <c r="Q77" s="66"/>
    </row>
    <row r="78" spans="1:17" x14ac:dyDescent="0.15">
      <c r="A78" s="177" t="s">
        <v>21</v>
      </c>
      <c r="B78" s="184"/>
      <c r="C78" s="184"/>
      <c r="D78" s="184"/>
      <c r="E78" s="184"/>
      <c r="F78" s="184"/>
      <c r="G78" s="184"/>
      <c r="H78" s="184"/>
      <c r="I78" s="184"/>
      <c r="J78" s="184"/>
      <c r="K78" s="184"/>
      <c r="L78" s="184"/>
      <c r="M78" s="184"/>
      <c r="N78" s="184"/>
      <c r="O78" s="184"/>
      <c r="P78" s="184"/>
      <c r="Q78" s="184"/>
    </row>
    <row r="79" spans="1:17" ht="12.75" thickBot="1" x14ac:dyDescent="0.2">
      <c r="B79" s="137" t="s">
        <v>38</v>
      </c>
      <c r="Q79" s="17" t="s">
        <v>3</v>
      </c>
    </row>
    <row r="80" spans="1:17" s="40" customFormat="1" ht="20.100000000000001" customHeight="1" x14ac:dyDescent="0.15">
      <c r="A80" s="178" t="s">
        <v>4</v>
      </c>
      <c r="B80" s="179"/>
      <c r="C80" s="182" t="s">
        <v>5</v>
      </c>
      <c r="D80" s="179"/>
      <c r="E80" s="182" t="s">
        <v>39</v>
      </c>
      <c r="F80" s="179"/>
      <c r="G80" s="168" t="s">
        <v>170</v>
      </c>
      <c r="H80" s="168" t="s">
        <v>171</v>
      </c>
      <c r="I80" s="168" t="s">
        <v>172</v>
      </c>
      <c r="J80" s="151" t="s">
        <v>173</v>
      </c>
      <c r="K80" s="152"/>
      <c r="L80" s="153" t="s">
        <v>174</v>
      </c>
      <c r="M80" s="154"/>
      <c r="N80" s="155" t="s">
        <v>175</v>
      </c>
      <c r="O80" s="157" t="s">
        <v>176</v>
      </c>
      <c r="P80" s="158"/>
      <c r="Q80" s="172" t="s">
        <v>40</v>
      </c>
    </row>
    <row r="81" spans="1:17" s="40" customFormat="1" ht="20.100000000000001" customHeight="1" x14ac:dyDescent="0.15">
      <c r="A81" s="180"/>
      <c r="B81" s="181"/>
      <c r="C81" s="183"/>
      <c r="D81" s="181"/>
      <c r="E81" s="183"/>
      <c r="F81" s="181"/>
      <c r="G81" s="169"/>
      <c r="H81" s="169"/>
      <c r="I81" s="169"/>
      <c r="J81" s="7"/>
      <c r="K81" s="12" t="s">
        <v>6</v>
      </c>
      <c r="L81" s="7"/>
      <c r="M81" s="18" t="s">
        <v>6</v>
      </c>
      <c r="N81" s="156"/>
      <c r="O81" s="7"/>
      <c r="P81" s="18" t="s">
        <v>6</v>
      </c>
      <c r="Q81" s="173"/>
    </row>
    <row r="82" spans="1:17" ht="27.95" customHeight="1" x14ac:dyDescent="0.15">
      <c r="A82" s="108" t="s">
        <v>41</v>
      </c>
      <c r="B82" s="48" t="s">
        <v>126</v>
      </c>
      <c r="C82" s="46"/>
      <c r="D82" s="52"/>
      <c r="E82" s="46"/>
      <c r="F82" s="52"/>
      <c r="G82" s="83">
        <f>G91+G93+G83+G85+G87+G89</f>
        <v>2188522</v>
      </c>
      <c r="H82" s="83">
        <f>H91+H93+H83+H85+H87+H89</f>
        <v>2160412</v>
      </c>
      <c r="I82" s="83">
        <f>I91+I93+I83+I85+I87+I89</f>
        <v>2160412</v>
      </c>
      <c r="J82" s="84">
        <f t="shared" ref="J82:J108" si="17">+I82-G82</f>
        <v>-28110</v>
      </c>
      <c r="K82" s="98">
        <f t="shared" ref="K82:K99" si="18">J82/G82</f>
        <v>-1.2844284864397069E-2</v>
      </c>
      <c r="L82" s="84">
        <f t="shared" ref="L82:L108" si="19">+I82-H82</f>
        <v>0</v>
      </c>
      <c r="M82" s="133">
        <f t="shared" ref="M82:M108" si="20">L82/H82</f>
        <v>0</v>
      </c>
      <c r="N82" s="33">
        <f>N83+N85+N87+N89+N91+N93</f>
        <v>1857012</v>
      </c>
      <c r="O82" s="93">
        <f t="shared" ref="O82:O108" si="21">+I82-N82</f>
        <v>303400</v>
      </c>
      <c r="P82" s="105">
        <f t="shared" ref="P82:P94" si="22">+O82/N82</f>
        <v>0.16338074282772541</v>
      </c>
      <c r="Q82" s="131"/>
    </row>
    <row r="83" spans="1:17" ht="27.95" customHeight="1" x14ac:dyDescent="0.15">
      <c r="A83" s="110"/>
      <c r="B83" s="70" t="s">
        <v>127</v>
      </c>
      <c r="C83" s="41" t="s">
        <v>53</v>
      </c>
      <c r="D83" s="74" t="s">
        <v>128</v>
      </c>
      <c r="E83" s="46"/>
      <c r="F83" s="52"/>
      <c r="G83" s="83">
        <f>G84</f>
        <v>1599600</v>
      </c>
      <c r="H83" s="83">
        <f>H84</f>
        <v>1573000</v>
      </c>
      <c r="I83" s="83">
        <f>I84</f>
        <v>1573000</v>
      </c>
      <c r="J83" s="84">
        <f t="shared" si="17"/>
        <v>-26600</v>
      </c>
      <c r="K83" s="98">
        <f t="shared" si="18"/>
        <v>-1.6629157289322332E-2</v>
      </c>
      <c r="L83" s="84">
        <f t="shared" si="19"/>
        <v>0</v>
      </c>
      <c r="M83" s="133">
        <f t="shared" si="20"/>
        <v>0</v>
      </c>
      <c r="N83" s="33">
        <f>N84</f>
        <v>1439000</v>
      </c>
      <c r="O83" s="93">
        <f t="shared" si="21"/>
        <v>134000</v>
      </c>
      <c r="P83" s="105">
        <f t="shared" si="22"/>
        <v>9.3120222376650449E-2</v>
      </c>
      <c r="Q83" s="131"/>
    </row>
    <row r="84" spans="1:17" ht="27.95" customHeight="1" x14ac:dyDescent="0.15">
      <c r="A84" s="110"/>
      <c r="B84" s="70" t="s">
        <v>129</v>
      </c>
      <c r="C84" s="49"/>
      <c r="D84" s="71"/>
      <c r="E84" s="46" t="s">
        <v>53</v>
      </c>
      <c r="F84" s="47" t="s">
        <v>128</v>
      </c>
      <c r="G84" s="83">
        <v>1599600</v>
      </c>
      <c r="H84" s="83">
        <v>1573000</v>
      </c>
      <c r="I84" s="83">
        <v>1573000</v>
      </c>
      <c r="J84" s="84">
        <f t="shared" si="17"/>
        <v>-26600</v>
      </c>
      <c r="K84" s="98">
        <f t="shared" si="18"/>
        <v>-1.6629157289322332E-2</v>
      </c>
      <c r="L84" s="84">
        <f t="shared" si="19"/>
        <v>0</v>
      </c>
      <c r="M84" s="133">
        <f t="shared" si="20"/>
        <v>0</v>
      </c>
      <c r="N84" s="33">
        <v>1439000</v>
      </c>
      <c r="O84" s="93">
        <f t="shared" si="21"/>
        <v>134000</v>
      </c>
      <c r="P84" s="105">
        <f t="shared" si="22"/>
        <v>9.3120222376650449E-2</v>
      </c>
      <c r="Q84" s="131" t="s">
        <v>130</v>
      </c>
    </row>
    <row r="85" spans="1:17" ht="27.95" customHeight="1" x14ac:dyDescent="0.15">
      <c r="A85" s="110"/>
      <c r="B85" s="70"/>
      <c r="C85" s="41" t="s">
        <v>56</v>
      </c>
      <c r="D85" s="74" t="s">
        <v>54</v>
      </c>
      <c r="E85" s="46"/>
      <c r="F85" s="52"/>
      <c r="G85" s="83">
        <f>G86</f>
        <v>59869</v>
      </c>
      <c r="H85" s="83">
        <f>H86</f>
        <v>59869</v>
      </c>
      <c r="I85" s="83">
        <f>I86</f>
        <v>59869</v>
      </c>
      <c r="J85" s="84">
        <f t="shared" si="17"/>
        <v>0</v>
      </c>
      <c r="K85" s="98">
        <f t="shared" si="18"/>
        <v>0</v>
      </c>
      <c r="L85" s="84">
        <f t="shared" si="19"/>
        <v>0</v>
      </c>
      <c r="M85" s="133">
        <f t="shared" si="20"/>
        <v>0</v>
      </c>
      <c r="N85" s="33">
        <f>N86</f>
        <v>55562</v>
      </c>
      <c r="O85" s="93">
        <f t="shared" si="21"/>
        <v>4307</v>
      </c>
      <c r="P85" s="105">
        <f t="shared" si="22"/>
        <v>7.7517008027068859E-2</v>
      </c>
      <c r="Q85" s="131"/>
    </row>
    <row r="86" spans="1:17" ht="27.95" customHeight="1" x14ac:dyDescent="0.15">
      <c r="A86" s="110"/>
      <c r="B86" s="70"/>
      <c r="C86" s="49"/>
      <c r="D86" s="71"/>
      <c r="E86" s="46" t="s">
        <v>53</v>
      </c>
      <c r="F86" s="47" t="s">
        <v>54</v>
      </c>
      <c r="G86" s="83">
        <v>59869</v>
      </c>
      <c r="H86" s="83">
        <v>59869</v>
      </c>
      <c r="I86" s="83">
        <v>59869</v>
      </c>
      <c r="J86" s="84">
        <f t="shared" si="17"/>
        <v>0</v>
      </c>
      <c r="K86" s="98">
        <f t="shared" si="18"/>
        <v>0</v>
      </c>
      <c r="L86" s="84">
        <f t="shared" si="19"/>
        <v>0</v>
      </c>
      <c r="M86" s="133">
        <f t="shared" si="20"/>
        <v>0</v>
      </c>
      <c r="N86" s="33">
        <v>55562</v>
      </c>
      <c r="O86" s="93">
        <f t="shared" si="21"/>
        <v>4307</v>
      </c>
      <c r="P86" s="105">
        <f t="shared" si="22"/>
        <v>7.7517008027068859E-2</v>
      </c>
      <c r="Q86" s="131" t="s">
        <v>55</v>
      </c>
    </row>
    <row r="87" spans="1:17" ht="27.95" customHeight="1" x14ac:dyDescent="0.15">
      <c r="A87" s="110"/>
      <c r="B87" s="70"/>
      <c r="C87" s="41" t="s">
        <v>59</v>
      </c>
      <c r="D87" s="74" t="s">
        <v>57</v>
      </c>
      <c r="E87" s="46"/>
      <c r="F87" s="52"/>
      <c r="G87" s="83">
        <f>G88</f>
        <v>293173</v>
      </c>
      <c r="H87" s="83">
        <f>H88</f>
        <v>291663</v>
      </c>
      <c r="I87" s="83">
        <f>I88</f>
        <v>291663</v>
      </c>
      <c r="J87" s="84">
        <f t="shared" si="17"/>
        <v>-1510</v>
      </c>
      <c r="K87" s="98">
        <f t="shared" si="18"/>
        <v>-5.1505425124414592E-3</v>
      </c>
      <c r="L87" s="84">
        <f t="shared" si="19"/>
        <v>0</v>
      </c>
      <c r="M87" s="133">
        <f t="shared" si="20"/>
        <v>0</v>
      </c>
      <c r="N87" s="33">
        <f>N88</f>
        <v>210183</v>
      </c>
      <c r="O87" s="93">
        <f t="shared" si="21"/>
        <v>81480</v>
      </c>
      <c r="P87" s="105">
        <f t="shared" si="22"/>
        <v>0.38766218010019837</v>
      </c>
      <c r="Q87" s="131"/>
    </row>
    <row r="88" spans="1:17" ht="27.95" customHeight="1" x14ac:dyDescent="0.15">
      <c r="A88" s="110"/>
      <c r="B88" s="70"/>
      <c r="C88" s="49"/>
      <c r="D88" s="71"/>
      <c r="E88" s="46" t="s">
        <v>53</v>
      </c>
      <c r="F88" s="47" t="s">
        <v>57</v>
      </c>
      <c r="G88" s="83">
        <v>293173</v>
      </c>
      <c r="H88" s="83">
        <v>291663</v>
      </c>
      <c r="I88" s="83">
        <v>291663</v>
      </c>
      <c r="J88" s="84">
        <f t="shared" si="17"/>
        <v>-1510</v>
      </c>
      <c r="K88" s="98">
        <f t="shared" si="18"/>
        <v>-5.1505425124414592E-3</v>
      </c>
      <c r="L88" s="84">
        <f t="shared" si="19"/>
        <v>0</v>
      </c>
      <c r="M88" s="133">
        <f t="shared" si="20"/>
        <v>0</v>
      </c>
      <c r="N88" s="33">
        <v>210183</v>
      </c>
      <c r="O88" s="93">
        <f t="shared" si="21"/>
        <v>81480</v>
      </c>
      <c r="P88" s="105">
        <f t="shared" si="22"/>
        <v>0.38766218010019837</v>
      </c>
      <c r="Q88" s="131" t="s">
        <v>58</v>
      </c>
    </row>
    <row r="89" spans="1:17" ht="27.95" customHeight="1" x14ac:dyDescent="0.15">
      <c r="A89" s="110"/>
      <c r="B89" s="70"/>
      <c r="C89" s="41" t="s">
        <v>61</v>
      </c>
      <c r="D89" s="74" t="s">
        <v>131</v>
      </c>
      <c r="E89" s="46"/>
      <c r="F89" s="52"/>
      <c r="G89" s="83">
        <f>G90</f>
        <v>208000</v>
      </c>
      <c r="H89" s="83">
        <f>H90</f>
        <v>208000</v>
      </c>
      <c r="I89" s="83">
        <f>I90</f>
        <v>208000</v>
      </c>
      <c r="J89" s="84">
        <f t="shared" si="17"/>
        <v>0</v>
      </c>
      <c r="K89" s="98">
        <f t="shared" si="18"/>
        <v>0</v>
      </c>
      <c r="L89" s="84">
        <f t="shared" si="19"/>
        <v>0</v>
      </c>
      <c r="M89" s="133">
        <f t="shared" si="20"/>
        <v>0</v>
      </c>
      <c r="N89" s="33">
        <f>N90</f>
        <v>112000</v>
      </c>
      <c r="O89" s="93">
        <f t="shared" si="21"/>
        <v>96000</v>
      </c>
      <c r="P89" s="105">
        <f t="shared" si="22"/>
        <v>0.8571428571428571</v>
      </c>
      <c r="Q89" s="131"/>
    </row>
    <row r="90" spans="1:17" ht="27.95" customHeight="1" x14ac:dyDescent="0.15">
      <c r="A90" s="110"/>
      <c r="B90" s="70"/>
      <c r="C90" s="49"/>
      <c r="D90" s="71"/>
      <c r="E90" s="46" t="s">
        <v>53</v>
      </c>
      <c r="F90" s="47" t="s">
        <v>131</v>
      </c>
      <c r="G90" s="83">
        <v>208000</v>
      </c>
      <c r="H90" s="83">
        <v>208000</v>
      </c>
      <c r="I90" s="83">
        <v>208000</v>
      </c>
      <c r="J90" s="84">
        <f t="shared" si="17"/>
        <v>0</v>
      </c>
      <c r="K90" s="98">
        <f t="shared" si="18"/>
        <v>0</v>
      </c>
      <c r="L90" s="84">
        <f t="shared" si="19"/>
        <v>0</v>
      </c>
      <c r="M90" s="133">
        <f t="shared" si="20"/>
        <v>0</v>
      </c>
      <c r="N90" s="33">
        <v>112000</v>
      </c>
      <c r="O90" s="93">
        <f t="shared" si="21"/>
        <v>96000</v>
      </c>
      <c r="P90" s="105">
        <f t="shared" si="22"/>
        <v>0.8571428571428571</v>
      </c>
      <c r="Q90" s="131" t="s">
        <v>132</v>
      </c>
    </row>
    <row r="91" spans="1:17" ht="27.95" customHeight="1" x14ac:dyDescent="0.15">
      <c r="A91" s="110"/>
      <c r="B91" s="70"/>
      <c r="C91" s="41" t="s">
        <v>84</v>
      </c>
      <c r="D91" s="69" t="s">
        <v>133</v>
      </c>
      <c r="E91" s="46"/>
      <c r="F91" s="52"/>
      <c r="G91" s="83">
        <f>G92</f>
        <v>26960</v>
      </c>
      <c r="H91" s="83">
        <f>H92</f>
        <v>26960</v>
      </c>
      <c r="I91" s="83">
        <f>I92</f>
        <v>26960</v>
      </c>
      <c r="J91" s="84">
        <f t="shared" si="17"/>
        <v>0</v>
      </c>
      <c r="K91" s="98">
        <f t="shared" si="18"/>
        <v>0</v>
      </c>
      <c r="L91" s="84">
        <f t="shared" si="19"/>
        <v>0</v>
      </c>
      <c r="M91" s="133">
        <f t="shared" si="20"/>
        <v>0</v>
      </c>
      <c r="N91" s="33">
        <f>N92</f>
        <v>38967</v>
      </c>
      <c r="O91" s="93">
        <f t="shared" si="21"/>
        <v>-12007</v>
      </c>
      <c r="P91" s="105">
        <f t="shared" si="22"/>
        <v>-0.3081325223907409</v>
      </c>
      <c r="Q91" s="131"/>
    </row>
    <row r="92" spans="1:17" ht="27.95" customHeight="1" x14ac:dyDescent="0.15">
      <c r="A92" s="110"/>
      <c r="B92" s="70"/>
      <c r="C92" s="44"/>
      <c r="D92" s="70"/>
      <c r="E92" s="41" t="s">
        <v>53</v>
      </c>
      <c r="F92" s="48" t="s">
        <v>134</v>
      </c>
      <c r="G92" s="83">
        <v>26960</v>
      </c>
      <c r="H92" s="83">
        <v>26960</v>
      </c>
      <c r="I92" s="83">
        <v>26960</v>
      </c>
      <c r="J92" s="84">
        <f t="shared" si="17"/>
        <v>0</v>
      </c>
      <c r="K92" s="98">
        <f t="shared" si="18"/>
        <v>0</v>
      </c>
      <c r="L92" s="84">
        <f t="shared" si="19"/>
        <v>0</v>
      </c>
      <c r="M92" s="133">
        <f t="shared" si="20"/>
        <v>0</v>
      </c>
      <c r="N92" s="33">
        <v>38967</v>
      </c>
      <c r="O92" s="93">
        <f t="shared" si="21"/>
        <v>-12007</v>
      </c>
      <c r="P92" s="105">
        <f t="shared" si="22"/>
        <v>-0.3081325223907409</v>
      </c>
      <c r="Q92" s="131" t="s">
        <v>135</v>
      </c>
    </row>
    <row r="93" spans="1:17" ht="27.95" customHeight="1" x14ac:dyDescent="0.15">
      <c r="A93" s="110"/>
      <c r="B93" s="70"/>
      <c r="C93" s="41" t="s">
        <v>87</v>
      </c>
      <c r="D93" s="74" t="s">
        <v>136</v>
      </c>
      <c r="E93" s="46"/>
      <c r="F93" s="52"/>
      <c r="G93" s="83">
        <f>G94</f>
        <v>920</v>
      </c>
      <c r="H93" s="83">
        <f>H94</f>
        <v>920</v>
      </c>
      <c r="I93" s="83">
        <f>I94</f>
        <v>920</v>
      </c>
      <c r="J93" s="84">
        <f t="shared" si="17"/>
        <v>0</v>
      </c>
      <c r="K93" s="98">
        <f t="shared" si="18"/>
        <v>0</v>
      </c>
      <c r="L93" s="84">
        <f t="shared" si="19"/>
        <v>0</v>
      </c>
      <c r="M93" s="133">
        <f t="shared" si="20"/>
        <v>0</v>
      </c>
      <c r="N93" s="33">
        <f>N94</f>
        <v>1300</v>
      </c>
      <c r="O93" s="93">
        <f t="shared" si="21"/>
        <v>-380</v>
      </c>
      <c r="P93" s="105">
        <f t="shared" si="22"/>
        <v>-0.29230769230769232</v>
      </c>
      <c r="Q93" s="131"/>
    </row>
    <row r="94" spans="1:17" ht="27.95" customHeight="1" x14ac:dyDescent="0.15">
      <c r="A94" s="118"/>
      <c r="B94" s="71"/>
      <c r="C94" s="49"/>
      <c r="D94" s="71"/>
      <c r="E94" s="46" t="s">
        <v>53</v>
      </c>
      <c r="F94" s="47" t="s">
        <v>136</v>
      </c>
      <c r="G94" s="83">
        <v>920</v>
      </c>
      <c r="H94" s="83">
        <v>920</v>
      </c>
      <c r="I94" s="83">
        <v>920</v>
      </c>
      <c r="J94" s="84">
        <f t="shared" si="17"/>
        <v>0</v>
      </c>
      <c r="K94" s="98">
        <f t="shared" si="18"/>
        <v>0</v>
      </c>
      <c r="L94" s="84">
        <f t="shared" si="19"/>
        <v>0</v>
      </c>
      <c r="M94" s="133">
        <f t="shared" si="20"/>
        <v>0</v>
      </c>
      <c r="N94" s="33">
        <v>1300</v>
      </c>
      <c r="O94" s="93">
        <f t="shared" si="21"/>
        <v>-380</v>
      </c>
      <c r="P94" s="105">
        <f t="shared" si="22"/>
        <v>-0.29230769230769232</v>
      </c>
      <c r="Q94" s="131" t="s">
        <v>137</v>
      </c>
    </row>
    <row r="95" spans="1:17" ht="27.95" customHeight="1" x14ac:dyDescent="0.15">
      <c r="A95" s="110" t="s">
        <v>46</v>
      </c>
      <c r="B95" s="122" t="s">
        <v>177</v>
      </c>
      <c r="C95" s="49"/>
      <c r="D95" s="71"/>
      <c r="E95" s="49"/>
      <c r="F95" s="71"/>
      <c r="G95" s="142">
        <f>G104+G106+G96+G98+G100+G102</f>
        <v>202142</v>
      </c>
      <c r="H95" s="142">
        <f>H104+H106+H96+H98+H100+H102</f>
        <v>317126</v>
      </c>
      <c r="I95" s="142">
        <f>I104+I106+I96+I98+I100+I102</f>
        <v>317126</v>
      </c>
      <c r="J95" s="143">
        <f t="shared" si="17"/>
        <v>114984</v>
      </c>
      <c r="K95" s="144">
        <f t="shared" si="18"/>
        <v>0.56882785368701205</v>
      </c>
      <c r="L95" s="143">
        <f t="shared" si="19"/>
        <v>0</v>
      </c>
      <c r="M95" s="146">
        <f t="shared" si="20"/>
        <v>0</v>
      </c>
      <c r="N95" s="127">
        <f>N96+N98+N100+N102+N104+N106</f>
        <v>0</v>
      </c>
      <c r="O95" s="128">
        <f t="shared" si="21"/>
        <v>317126</v>
      </c>
      <c r="P95" s="129" t="s">
        <v>66</v>
      </c>
      <c r="Q95" s="145"/>
    </row>
    <row r="96" spans="1:17" ht="27.95" customHeight="1" x14ac:dyDescent="0.15">
      <c r="A96" s="110"/>
      <c r="B96" s="70" t="s">
        <v>179</v>
      </c>
      <c r="C96" s="41" t="s">
        <v>53</v>
      </c>
      <c r="D96" s="74" t="s">
        <v>128</v>
      </c>
      <c r="E96" s="46"/>
      <c r="F96" s="52"/>
      <c r="G96" s="83">
        <f>G97</f>
        <v>185100</v>
      </c>
      <c r="H96" s="83">
        <f>H97</f>
        <v>194200</v>
      </c>
      <c r="I96" s="83">
        <f>I97</f>
        <v>194200</v>
      </c>
      <c r="J96" s="84">
        <f t="shared" si="17"/>
        <v>9100</v>
      </c>
      <c r="K96" s="98">
        <f t="shared" si="18"/>
        <v>4.9162614802809292E-2</v>
      </c>
      <c r="L96" s="84">
        <f t="shared" si="19"/>
        <v>0</v>
      </c>
      <c r="M96" s="133">
        <f t="shared" si="20"/>
        <v>0</v>
      </c>
      <c r="N96" s="33">
        <f>N97</f>
        <v>0</v>
      </c>
      <c r="O96" s="93">
        <f t="shared" si="21"/>
        <v>194200</v>
      </c>
      <c r="P96" s="130" t="s">
        <v>66</v>
      </c>
      <c r="Q96" s="131"/>
    </row>
    <row r="97" spans="1:17" ht="27.95" customHeight="1" x14ac:dyDescent="0.15">
      <c r="A97" s="110"/>
      <c r="B97" s="70" t="s">
        <v>180</v>
      </c>
      <c r="C97" s="49"/>
      <c r="D97" s="71"/>
      <c r="E97" s="46" t="s">
        <v>53</v>
      </c>
      <c r="F97" s="47" t="s">
        <v>128</v>
      </c>
      <c r="G97" s="83">
        <v>185100</v>
      </c>
      <c r="H97" s="83">
        <v>194200</v>
      </c>
      <c r="I97" s="83">
        <v>194200</v>
      </c>
      <c r="J97" s="84">
        <f t="shared" si="17"/>
        <v>9100</v>
      </c>
      <c r="K97" s="98">
        <f t="shared" si="18"/>
        <v>4.9162614802809292E-2</v>
      </c>
      <c r="L97" s="84">
        <f t="shared" si="19"/>
        <v>0</v>
      </c>
      <c r="M97" s="133">
        <f t="shared" si="20"/>
        <v>0</v>
      </c>
      <c r="N97" s="33">
        <v>0</v>
      </c>
      <c r="O97" s="93">
        <f t="shared" si="21"/>
        <v>194200</v>
      </c>
      <c r="P97" s="130" t="s">
        <v>66</v>
      </c>
      <c r="Q97" s="131" t="s">
        <v>139</v>
      </c>
    </row>
    <row r="98" spans="1:17" ht="27.95" customHeight="1" x14ac:dyDescent="0.15">
      <c r="A98" s="110"/>
      <c r="B98" s="70"/>
      <c r="C98" s="41" t="s">
        <v>56</v>
      </c>
      <c r="D98" s="74" t="s">
        <v>54</v>
      </c>
      <c r="E98" s="46"/>
      <c r="F98" s="52"/>
      <c r="G98" s="83">
        <f>G99</f>
        <v>4395</v>
      </c>
      <c r="H98" s="83">
        <f>H99</f>
        <v>4395</v>
      </c>
      <c r="I98" s="83">
        <f>I99</f>
        <v>4395</v>
      </c>
      <c r="J98" s="84">
        <f t="shared" si="17"/>
        <v>0</v>
      </c>
      <c r="K98" s="98">
        <f t="shared" si="18"/>
        <v>0</v>
      </c>
      <c r="L98" s="84">
        <f t="shared" si="19"/>
        <v>0</v>
      </c>
      <c r="M98" s="133">
        <f t="shared" si="20"/>
        <v>0</v>
      </c>
      <c r="N98" s="33">
        <f>N99</f>
        <v>0</v>
      </c>
      <c r="O98" s="93">
        <f t="shared" si="21"/>
        <v>4395</v>
      </c>
      <c r="P98" s="130" t="s">
        <v>66</v>
      </c>
      <c r="Q98" s="131"/>
    </row>
    <row r="99" spans="1:17" ht="27.95" customHeight="1" x14ac:dyDescent="0.15">
      <c r="A99" s="110"/>
      <c r="B99" s="70"/>
      <c r="C99" s="49"/>
      <c r="D99" s="71"/>
      <c r="E99" s="46" t="s">
        <v>53</v>
      </c>
      <c r="F99" s="47" t="s">
        <v>54</v>
      </c>
      <c r="G99" s="83">
        <v>4395</v>
      </c>
      <c r="H99" s="83">
        <v>4395</v>
      </c>
      <c r="I99" s="83">
        <v>4395</v>
      </c>
      <c r="J99" s="84">
        <f t="shared" si="17"/>
        <v>0</v>
      </c>
      <c r="K99" s="98">
        <f t="shared" si="18"/>
        <v>0</v>
      </c>
      <c r="L99" s="84">
        <f t="shared" si="19"/>
        <v>0</v>
      </c>
      <c r="M99" s="133">
        <f t="shared" si="20"/>
        <v>0</v>
      </c>
      <c r="N99" s="33">
        <v>0</v>
      </c>
      <c r="O99" s="93">
        <f t="shared" si="21"/>
        <v>4395</v>
      </c>
      <c r="P99" s="130" t="s">
        <v>66</v>
      </c>
      <c r="Q99" s="131" t="s">
        <v>55</v>
      </c>
    </row>
    <row r="100" spans="1:17" ht="27.95" customHeight="1" x14ac:dyDescent="0.15">
      <c r="A100" s="110"/>
      <c r="B100" s="70"/>
      <c r="C100" s="41" t="s">
        <v>59</v>
      </c>
      <c r="D100" s="74" t="s">
        <v>57</v>
      </c>
      <c r="E100" s="46"/>
      <c r="F100" s="52"/>
      <c r="G100" s="83">
        <f>G101</f>
        <v>0</v>
      </c>
      <c r="H100" s="83">
        <f>H101</f>
        <v>105884</v>
      </c>
      <c r="I100" s="83">
        <f>I101</f>
        <v>105884</v>
      </c>
      <c r="J100" s="84">
        <f t="shared" si="17"/>
        <v>105884</v>
      </c>
      <c r="K100" s="126" t="s">
        <v>66</v>
      </c>
      <c r="L100" s="84">
        <f t="shared" si="19"/>
        <v>0</v>
      </c>
      <c r="M100" s="133">
        <f t="shared" si="20"/>
        <v>0</v>
      </c>
      <c r="N100" s="33">
        <f>N101</f>
        <v>0</v>
      </c>
      <c r="O100" s="93">
        <f t="shared" si="21"/>
        <v>105884</v>
      </c>
      <c r="P100" s="130" t="s">
        <v>66</v>
      </c>
      <c r="Q100" s="131"/>
    </row>
    <row r="101" spans="1:17" ht="27.95" customHeight="1" x14ac:dyDescent="0.15">
      <c r="A101" s="110"/>
      <c r="B101" s="70"/>
      <c r="C101" s="49"/>
      <c r="D101" s="71"/>
      <c r="E101" s="46" t="s">
        <v>53</v>
      </c>
      <c r="F101" s="47" t="s">
        <v>57</v>
      </c>
      <c r="G101" s="83">
        <v>0</v>
      </c>
      <c r="H101" s="83">
        <v>105884</v>
      </c>
      <c r="I101" s="83">
        <v>105884</v>
      </c>
      <c r="J101" s="84">
        <f t="shared" si="17"/>
        <v>105884</v>
      </c>
      <c r="K101" s="126" t="s">
        <v>66</v>
      </c>
      <c r="L101" s="84">
        <f t="shared" si="19"/>
        <v>0</v>
      </c>
      <c r="M101" s="133">
        <f t="shared" si="20"/>
        <v>0</v>
      </c>
      <c r="N101" s="33">
        <v>0</v>
      </c>
      <c r="O101" s="93">
        <f t="shared" si="21"/>
        <v>105884</v>
      </c>
      <c r="P101" s="130" t="s">
        <v>66</v>
      </c>
      <c r="Q101" s="131" t="s">
        <v>58</v>
      </c>
    </row>
    <row r="102" spans="1:17" ht="27.95" customHeight="1" x14ac:dyDescent="0.15">
      <c r="A102" s="110"/>
      <c r="B102" s="70"/>
      <c r="C102" s="41" t="s">
        <v>61</v>
      </c>
      <c r="D102" s="74" t="s">
        <v>131</v>
      </c>
      <c r="E102" s="46"/>
      <c r="F102" s="52"/>
      <c r="G102" s="83">
        <f>G103</f>
        <v>8000</v>
      </c>
      <c r="H102" s="83">
        <f>H103</f>
        <v>8000</v>
      </c>
      <c r="I102" s="83">
        <f>I103</f>
        <v>8000</v>
      </c>
      <c r="J102" s="84">
        <f t="shared" si="17"/>
        <v>0</v>
      </c>
      <c r="K102" s="98">
        <f t="shared" ref="K102:K108" si="23">J102/G102</f>
        <v>0</v>
      </c>
      <c r="L102" s="84">
        <f t="shared" si="19"/>
        <v>0</v>
      </c>
      <c r="M102" s="133">
        <f t="shared" si="20"/>
        <v>0</v>
      </c>
      <c r="N102" s="33">
        <f>N103</f>
        <v>0</v>
      </c>
      <c r="O102" s="93">
        <f t="shared" si="21"/>
        <v>8000</v>
      </c>
      <c r="P102" s="130" t="s">
        <v>66</v>
      </c>
      <c r="Q102" s="131"/>
    </row>
    <row r="103" spans="1:17" ht="27.95" customHeight="1" x14ac:dyDescent="0.15">
      <c r="A103" s="110"/>
      <c r="B103" s="70"/>
      <c r="C103" s="49"/>
      <c r="D103" s="71"/>
      <c r="E103" s="46" t="s">
        <v>53</v>
      </c>
      <c r="F103" s="47" t="s">
        <v>131</v>
      </c>
      <c r="G103" s="83">
        <v>8000</v>
      </c>
      <c r="H103" s="83">
        <v>8000</v>
      </c>
      <c r="I103" s="83">
        <v>8000</v>
      </c>
      <c r="J103" s="84">
        <f t="shared" si="17"/>
        <v>0</v>
      </c>
      <c r="K103" s="98">
        <f t="shared" si="23"/>
        <v>0</v>
      </c>
      <c r="L103" s="84">
        <f t="shared" si="19"/>
        <v>0</v>
      </c>
      <c r="M103" s="133">
        <f t="shared" si="20"/>
        <v>0</v>
      </c>
      <c r="N103" s="33">
        <v>0</v>
      </c>
      <c r="O103" s="93">
        <f t="shared" si="21"/>
        <v>8000</v>
      </c>
      <c r="P103" s="130" t="s">
        <v>66</v>
      </c>
      <c r="Q103" s="131" t="s">
        <v>140</v>
      </c>
    </row>
    <row r="104" spans="1:17" ht="27.95" customHeight="1" x14ac:dyDescent="0.15">
      <c r="A104" s="110"/>
      <c r="B104" s="70"/>
      <c r="C104" s="41" t="s">
        <v>84</v>
      </c>
      <c r="D104" s="69" t="s">
        <v>133</v>
      </c>
      <c r="E104" s="46"/>
      <c r="F104" s="52"/>
      <c r="G104" s="83">
        <f>G105</f>
        <v>4627</v>
      </c>
      <c r="H104" s="83">
        <f>H105</f>
        <v>4627</v>
      </c>
      <c r="I104" s="83">
        <f>I105</f>
        <v>4627</v>
      </c>
      <c r="J104" s="84">
        <f t="shared" si="17"/>
        <v>0</v>
      </c>
      <c r="K104" s="98">
        <f t="shared" si="23"/>
        <v>0</v>
      </c>
      <c r="L104" s="84">
        <f t="shared" si="19"/>
        <v>0</v>
      </c>
      <c r="M104" s="133">
        <f t="shared" si="20"/>
        <v>0</v>
      </c>
      <c r="N104" s="33">
        <f>N105</f>
        <v>0</v>
      </c>
      <c r="O104" s="93">
        <f t="shared" si="21"/>
        <v>4627</v>
      </c>
      <c r="P104" s="130" t="s">
        <v>66</v>
      </c>
      <c r="Q104" s="131"/>
    </row>
    <row r="105" spans="1:17" ht="27.95" customHeight="1" x14ac:dyDescent="0.15">
      <c r="A105" s="110"/>
      <c r="B105" s="70"/>
      <c r="C105" s="44"/>
      <c r="D105" s="70"/>
      <c r="E105" s="41" t="s">
        <v>53</v>
      </c>
      <c r="F105" s="48" t="s">
        <v>141</v>
      </c>
      <c r="G105" s="83">
        <v>4627</v>
      </c>
      <c r="H105" s="83">
        <v>4627</v>
      </c>
      <c r="I105" s="83">
        <v>4627</v>
      </c>
      <c r="J105" s="84">
        <f t="shared" si="17"/>
        <v>0</v>
      </c>
      <c r="K105" s="98">
        <f t="shared" si="23"/>
        <v>0</v>
      </c>
      <c r="L105" s="84">
        <f t="shared" si="19"/>
        <v>0</v>
      </c>
      <c r="M105" s="133">
        <f t="shared" si="20"/>
        <v>0</v>
      </c>
      <c r="N105" s="33">
        <v>0</v>
      </c>
      <c r="O105" s="93">
        <f t="shared" si="21"/>
        <v>4627</v>
      </c>
      <c r="P105" s="130" t="s">
        <v>66</v>
      </c>
      <c r="Q105" s="131" t="s">
        <v>142</v>
      </c>
    </row>
    <row r="106" spans="1:17" ht="27.95" customHeight="1" x14ac:dyDescent="0.15">
      <c r="A106" s="110"/>
      <c r="B106" s="70"/>
      <c r="C106" s="41" t="s">
        <v>87</v>
      </c>
      <c r="D106" s="74" t="s">
        <v>136</v>
      </c>
      <c r="E106" s="46"/>
      <c r="F106" s="52"/>
      <c r="G106" s="83">
        <f>G107</f>
        <v>20</v>
      </c>
      <c r="H106" s="83">
        <f>H107</f>
        <v>20</v>
      </c>
      <c r="I106" s="83">
        <f>I107</f>
        <v>20</v>
      </c>
      <c r="J106" s="84">
        <f t="shared" si="17"/>
        <v>0</v>
      </c>
      <c r="K106" s="98">
        <f t="shared" si="23"/>
        <v>0</v>
      </c>
      <c r="L106" s="84">
        <f t="shared" si="19"/>
        <v>0</v>
      </c>
      <c r="M106" s="133">
        <f t="shared" si="20"/>
        <v>0</v>
      </c>
      <c r="N106" s="33">
        <f>N107</f>
        <v>0</v>
      </c>
      <c r="O106" s="93">
        <f t="shared" si="21"/>
        <v>20</v>
      </c>
      <c r="P106" s="130" t="s">
        <v>66</v>
      </c>
      <c r="Q106" s="131"/>
    </row>
    <row r="107" spans="1:17" ht="27.95" customHeight="1" x14ac:dyDescent="0.15">
      <c r="A107" s="118"/>
      <c r="B107" s="71"/>
      <c r="C107" s="49"/>
      <c r="D107" s="71"/>
      <c r="E107" s="46" t="s">
        <v>53</v>
      </c>
      <c r="F107" s="47" t="s">
        <v>136</v>
      </c>
      <c r="G107" s="83">
        <v>20</v>
      </c>
      <c r="H107" s="83">
        <v>20</v>
      </c>
      <c r="I107" s="83">
        <v>20</v>
      </c>
      <c r="J107" s="84">
        <f t="shared" si="17"/>
        <v>0</v>
      </c>
      <c r="K107" s="98">
        <f t="shared" si="23"/>
        <v>0</v>
      </c>
      <c r="L107" s="84">
        <f t="shared" si="19"/>
        <v>0</v>
      </c>
      <c r="M107" s="133">
        <f t="shared" si="20"/>
        <v>0</v>
      </c>
      <c r="N107" s="33">
        <v>0</v>
      </c>
      <c r="O107" s="93">
        <f t="shared" si="21"/>
        <v>20</v>
      </c>
      <c r="P107" s="130" t="s">
        <v>66</v>
      </c>
      <c r="Q107" s="131" t="s">
        <v>137</v>
      </c>
    </row>
    <row r="108" spans="1:17" ht="27.95" customHeight="1" thickBot="1" x14ac:dyDescent="0.2">
      <c r="A108" s="174" t="s">
        <v>143</v>
      </c>
      <c r="B108" s="175"/>
      <c r="C108" s="175"/>
      <c r="D108" s="175"/>
      <c r="E108" s="175"/>
      <c r="F108" s="176"/>
      <c r="G108" s="114">
        <f>G82+G95</f>
        <v>2390664</v>
      </c>
      <c r="H108" s="114">
        <f>H82+H95</f>
        <v>2477538</v>
      </c>
      <c r="I108" s="114">
        <f>I82+I95</f>
        <v>2477538</v>
      </c>
      <c r="J108" s="115">
        <f t="shared" si="17"/>
        <v>86874</v>
      </c>
      <c r="K108" s="116">
        <f t="shared" si="23"/>
        <v>3.6338858158235537E-2</v>
      </c>
      <c r="L108" s="115">
        <f t="shared" si="19"/>
        <v>0</v>
      </c>
      <c r="M108" s="135">
        <f t="shared" si="20"/>
        <v>0</v>
      </c>
      <c r="N108" s="37">
        <f>N82+N95</f>
        <v>1857012</v>
      </c>
      <c r="O108" s="106">
        <f t="shared" si="21"/>
        <v>620526</v>
      </c>
      <c r="P108" s="107">
        <f>+O108/N108</f>
        <v>0.33415292954488179</v>
      </c>
      <c r="Q108" s="132"/>
    </row>
    <row r="109" spans="1:17" x14ac:dyDescent="0.15">
      <c r="A109" s="50"/>
      <c r="B109" s="79"/>
      <c r="C109" s="141"/>
      <c r="D109" s="137"/>
      <c r="E109" s="141"/>
      <c r="F109" s="137"/>
      <c r="G109" s="91"/>
      <c r="H109" s="92"/>
      <c r="I109" s="92"/>
      <c r="J109" s="92"/>
      <c r="K109" s="103"/>
      <c r="L109" s="92"/>
      <c r="M109" s="103"/>
      <c r="N109" s="89"/>
      <c r="O109" s="89"/>
    </row>
    <row r="110" spans="1:17" x14ac:dyDescent="0.15">
      <c r="A110" s="50"/>
      <c r="B110" s="79"/>
      <c r="C110" s="141"/>
      <c r="D110" s="137"/>
      <c r="E110" s="141"/>
      <c r="F110" s="137"/>
      <c r="G110" s="91"/>
      <c r="H110" s="92"/>
      <c r="I110" s="92"/>
      <c r="J110" s="92"/>
      <c r="K110" s="103"/>
      <c r="L110" s="92"/>
      <c r="M110" s="103"/>
      <c r="N110" s="89"/>
      <c r="O110" s="89"/>
    </row>
    <row r="111" spans="1:17" ht="12.75" thickBot="1" x14ac:dyDescent="0.2">
      <c r="B111" s="137" t="s">
        <v>72</v>
      </c>
      <c r="Q111" s="17" t="s">
        <v>3</v>
      </c>
    </row>
    <row r="112" spans="1:17" s="40" customFormat="1" ht="20.100000000000001" customHeight="1" x14ac:dyDescent="0.15">
      <c r="A112" s="178" t="s">
        <v>4</v>
      </c>
      <c r="B112" s="179"/>
      <c r="C112" s="182" t="s">
        <v>5</v>
      </c>
      <c r="D112" s="179"/>
      <c r="E112" s="182" t="s">
        <v>39</v>
      </c>
      <c r="F112" s="179"/>
      <c r="G112" s="168" t="s">
        <v>170</v>
      </c>
      <c r="H112" s="168" t="s">
        <v>171</v>
      </c>
      <c r="I112" s="168" t="s">
        <v>172</v>
      </c>
      <c r="J112" s="151" t="s">
        <v>173</v>
      </c>
      <c r="K112" s="152"/>
      <c r="L112" s="153" t="s">
        <v>174</v>
      </c>
      <c r="M112" s="154"/>
      <c r="N112" s="155" t="s">
        <v>175</v>
      </c>
      <c r="O112" s="157" t="s">
        <v>176</v>
      </c>
      <c r="P112" s="158"/>
      <c r="Q112" s="172" t="s">
        <v>40</v>
      </c>
    </row>
    <row r="113" spans="1:17" s="40" customFormat="1" ht="20.100000000000001" customHeight="1" x14ac:dyDescent="0.15">
      <c r="A113" s="180"/>
      <c r="B113" s="181"/>
      <c r="C113" s="183"/>
      <c r="D113" s="181"/>
      <c r="E113" s="183"/>
      <c r="F113" s="181"/>
      <c r="G113" s="169"/>
      <c r="H113" s="169"/>
      <c r="I113" s="169"/>
      <c r="J113" s="7"/>
      <c r="K113" s="12" t="s">
        <v>6</v>
      </c>
      <c r="L113" s="7"/>
      <c r="M113" s="18" t="s">
        <v>6</v>
      </c>
      <c r="N113" s="156"/>
      <c r="O113" s="7"/>
      <c r="P113" s="18" t="s">
        <v>6</v>
      </c>
      <c r="Q113" s="173"/>
    </row>
    <row r="114" spans="1:17" ht="27.95" customHeight="1" x14ac:dyDescent="0.15">
      <c r="A114" s="147" t="s">
        <v>53</v>
      </c>
      <c r="B114" s="48" t="s">
        <v>126</v>
      </c>
      <c r="C114" s="55"/>
      <c r="D114" s="59"/>
      <c r="E114" s="55"/>
      <c r="F114" s="59"/>
      <c r="G114" s="83">
        <f>G115+G122+G124+G126</f>
        <v>2948709</v>
      </c>
      <c r="H114" s="83">
        <f>H115+H122+H124+H126</f>
        <v>2930868</v>
      </c>
      <c r="I114" s="83">
        <f>I115+I122+I124+I126</f>
        <v>2930868</v>
      </c>
      <c r="J114" s="84">
        <f t="shared" ref="J114:J137" si="24">+I114-G114</f>
        <v>-17841</v>
      </c>
      <c r="K114" s="98">
        <f t="shared" ref="K114:K137" si="25">J114/G114</f>
        <v>-6.0504444487401096E-3</v>
      </c>
      <c r="L114" s="84">
        <f t="shared" ref="L114:L137" si="26">+I114-H114</f>
        <v>0</v>
      </c>
      <c r="M114" s="133">
        <f t="shared" ref="M114:M120" si="27">L114/H114</f>
        <v>0</v>
      </c>
      <c r="N114" s="33">
        <f>N115+N122+N124+N126</f>
        <v>2706762</v>
      </c>
      <c r="O114" s="93">
        <f t="shared" ref="O114:O137" si="28">+I114-N114</f>
        <v>224106</v>
      </c>
      <c r="P114" s="105">
        <f t="shared" ref="P114:P127" si="29">+O114/N114</f>
        <v>8.2794867077341863E-2</v>
      </c>
      <c r="Q114" s="131"/>
    </row>
    <row r="115" spans="1:17" ht="27.95" customHeight="1" x14ac:dyDescent="0.15">
      <c r="A115" s="148"/>
      <c r="B115" s="80" t="s">
        <v>138</v>
      </c>
      <c r="C115" s="54" t="s">
        <v>41</v>
      </c>
      <c r="D115" s="75" t="s">
        <v>144</v>
      </c>
      <c r="E115" s="55"/>
      <c r="F115" s="59"/>
      <c r="G115" s="83">
        <f>SUM(G116:G121)</f>
        <v>1163787</v>
      </c>
      <c r="H115" s="83">
        <f>SUM(H116:H121)</f>
        <v>1126141</v>
      </c>
      <c r="I115" s="83">
        <f>SUM(I116:I121)</f>
        <v>1126141</v>
      </c>
      <c r="J115" s="84">
        <f t="shared" si="24"/>
        <v>-37646</v>
      </c>
      <c r="K115" s="98">
        <f t="shared" si="25"/>
        <v>-3.2347843720543362E-2</v>
      </c>
      <c r="L115" s="84">
        <f t="shared" si="26"/>
        <v>0</v>
      </c>
      <c r="M115" s="133">
        <f t="shared" si="27"/>
        <v>0</v>
      </c>
      <c r="N115" s="33">
        <f>SUM(N116:N121)</f>
        <v>1047525</v>
      </c>
      <c r="O115" s="93">
        <f t="shared" si="28"/>
        <v>78616</v>
      </c>
      <c r="P115" s="105">
        <f t="shared" si="29"/>
        <v>7.5049282833345263E-2</v>
      </c>
      <c r="Q115" s="131"/>
    </row>
    <row r="116" spans="1:17" ht="27.95" customHeight="1" x14ac:dyDescent="0.15">
      <c r="A116" s="148"/>
      <c r="B116" s="76" t="s">
        <v>145</v>
      </c>
      <c r="C116" s="56"/>
      <c r="D116" s="76"/>
      <c r="E116" s="54" t="s">
        <v>41</v>
      </c>
      <c r="F116" s="57" t="s">
        <v>146</v>
      </c>
      <c r="G116" s="83">
        <v>745892</v>
      </c>
      <c r="H116" s="83">
        <v>743342</v>
      </c>
      <c r="I116" s="83">
        <v>743342</v>
      </c>
      <c r="J116" s="84">
        <f t="shared" si="24"/>
        <v>-2550</v>
      </c>
      <c r="K116" s="98">
        <f t="shared" si="25"/>
        <v>-3.4187254991339231E-3</v>
      </c>
      <c r="L116" s="84">
        <f t="shared" si="26"/>
        <v>0</v>
      </c>
      <c r="M116" s="133">
        <f t="shared" si="27"/>
        <v>0</v>
      </c>
      <c r="N116" s="33">
        <v>509817</v>
      </c>
      <c r="O116" s="93">
        <f t="shared" si="28"/>
        <v>233525</v>
      </c>
      <c r="P116" s="105">
        <f t="shared" si="29"/>
        <v>0.45805651831931848</v>
      </c>
      <c r="Q116" s="131" t="s">
        <v>147</v>
      </c>
    </row>
    <row r="117" spans="1:17" ht="27.95" customHeight="1" x14ac:dyDescent="0.15">
      <c r="A117" s="148"/>
      <c r="B117" s="76"/>
      <c r="C117" s="56"/>
      <c r="D117" s="76"/>
      <c r="E117" s="54" t="s">
        <v>56</v>
      </c>
      <c r="F117" s="57" t="s">
        <v>148</v>
      </c>
      <c r="G117" s="83">
        <v>17380</v>
      </c>
      <c r="H117" s="83">
        <v>17380</v>
      </c>
      <c r="I117" s="83">
        <v>17380</v>
      </c>
      <c r="J117" s="84">
        <f t="shared" si="24"/>
        <v>0</v>
      </c>
      <c r="K117" s="98">
        <f t="shared" si="25"/>
        <v>0</v>
      </c>
      <c r="L117" s="84">
        <f t="shared" si="26"/>
        <v>0</v>
      </c>
      <c r="M117" s="133">
        <f t="shared" si="27"/>
        <v>0</v>
      </c>
      <c r="N117" s="33">
        <v>131186</v>
      </c>
      <c r="O117" s="93">
        <f t="shared" si="28"/>
        <v>-113806</v>
      </c>
      <c r="P117" s="105">
        <f t="shared" si="29"/>
        <v>-0.86751635083011902</v>
      </c>
      <c r="Q117" s="131" t="s">
        <v>149</v>
      </c>
    </row>
    <row r="118" spans="1:17" ht="27.95" customHeight="1" x14ac:dyDescent="0.15">
      <c r="A118" s="148"/>
      <c r="B118" s="76"/>
      <c r="C118" s="56"/>
      <c r="D118" s="76"/>
      <c r="E118" s="54" t="s">
        <v>59</v>
      </c>
      <c r="F118" s="57" t="s">
        <v>150</v>
      </c>
      <c r="G118" s="83">
        <v>21140</v>
      </c>
      <c r="H118" s="83">
        <v>21140</v>
      </c>
      <c r="I118" s="83">
        <v>21140</v>
      </c>
      <c r="J118" s="84">
        <f t="shared" si="24"/>
        <v>0</v>
      </c>
      <c r="K118" s="98">
        <f t="shared" si="25"/>
        <v>0</v>
      </c>
      <c r="L118" s="84">
        <f t="shared" si="26"/>
        <v>0</v>
      </c>
      <c r="M118" s="133">
        <f t="shared" si="27"/>
        <v>0</v>
      </c>
      <c r="N118" s="33">
        <v>34651</v>
      </c>
      <c r="O118" s="93">
        <f t="shared" si="28"/>
        <v>-13511</v>
      </c>
      <c r="P118" s="105">
        <f t="shared" si="29"/>
        <v>-0.38991659692360969</v>
      </c>
      <c r="Q118" s="131" t="s">
        <v>151</v>
      </c>
    </row>
    <row r="119" spans="1:17" ht="27.95" customHeight="1" x14ac:dyDescent="0.15">
      <c r="A119" s="148"/>
      <c r="B119" s="76"/>
      <c r="C119" s="56"/>
      <c r="D119" s="76"/>
      <c r="E119" s="54" t="s">
        <v>68</v>
      </c>
      <c r="F119" s="57" t="s">
        <v>152</v>
      </c>
      <c r="G119" s="83">
        <v>324124</v>
      </c>
      <c r="H119" s="83">
        <v>310270</v>
      </c>
      <c r="I119" s="83">
        <v>310270</v>
      </c>
      <c r="J119" s="84">
        <f t="shared" si="24"/>
        <v>-13854</v>
      </c>
      <c r="K119" s="98">
        <f t="shared" si="25"/>
        <v>-4.2742900865101012E-2</v>
      </c>
      <c r="L119" s="84">
        <f t="shared" si="26"/>
        <v>0</v>
      </c>
      <c r="M119" s="133">
        <f t="shared" si="27"/>
        <v>0</v>
      </c>
      <c r="N119" s="33">
        <v>324124</v>
      </c>
      <c r="O119" s="93">
        <f t="shared" si="28"/>
        <v>-13854</v>
      </c>
      <c r="P119" s="105">
        <f t="shared" si="29"/>
        <v>-4.2742900865101012E-2</v>
      </c>
      <c r="Q119" s="131" t="s">
        <v>153</v>
      </c>
    </row>
    <row r="120" spans="1:17" ht="27.95" customHeight="1" x14ac:dyDescent="0.15">
      <c r="A120" s="148"/>
      <c r="B120" s="76"/>
      <c r="C120" s="56"/>
      <c r="D120" s="76"/>
      <c r="E120" s="54" t="s">
        <v>154</v>
      </c>
      <c r="F120" s="57" t="s">
        <v>155</v>
      </c>
      <c r="G120" s="83">
        <v>34131</v>
      </c>
      <c r="H120" s="83">
        <v>34009</v>
      </c>
      <c r="I120" s="83">
        <v>34009</v>
      </c>
      <c r="J120" s="84">
        <f t="shared" si="24"/>
        <v>-122</v>
      </c>
      <c r="K120" s="98">
        <f t="shared" si="25"/>
        <v>-3.5744630980633443E-3</v>
      </c>
      <c r="L120" s="84">
        <f t="shared" si="26"/>
        <v>0</v>
      </c>
      <c r="M120" s="133">
        <f t="shared" si="27"/>
        <v>0</v>
      </c>
      <c r="N120" s="33">
        <v>35022</v>
      </c>
      <c r="O120" s="93">
        <f t="shared" si="28"/>
        <v>-1013</v>
      </c>
      <c r="P120" s="105">
        <f t="shared" si="29"/>
        <v>-2.8924675917994403E-2</v>
      </c>
      <c r="Q120" s="131" t="s">
        <v>156</v>
      </c>
    </row>
    <row r="121" spans="1:17" ht="27.95" customHeight="1" x14ac:dyDescent="0.15">
      <c r="A121" s="148"/>
      <c r="B121" s="76"/>
      <c r="C121" s="56"/>
      <c r="D121" s="76"/>
      <c r="E121" s="54" t="s">
        <v>157</v>
      </c>
      <c r="F121" s="57" t="s">
        <v>158</v>
      </c>
      <c r="G121" s="83">
        <v>21120</v>
      </c>
      <c r="H121" s="83">
        <v>0</v>
      </c>
      <c r="I121" s="83">
        <v>0</v>
      </c>
      <c r="J121" s="84">
        <f t="shared" si="24"/>
        <v>-21120</v>
      </c>
      <c r="K121" s="98">
        <f t="shared" si="25"/>
        <v>-1</v>
      </c>
      <c r="L121" s="84">
        <f t="shared" si="26"/>
        <v>0</v>
      </c>
      <c r="M121" s="149" t="s">
        <v>66</v>
      </c>
      <c r="N121" s="33">
        <v>12725</v>
      </c>
      <c r="O121" s="93">
        <f t="shared" si="28"/>
        <v>-12725</v>
      </c>
      <c r="P121" s="105">
        <f t="shared" si="29"/>
        <v>-1</v>
      </c>
      <c r="Q121" s="131"/>
    </row>
    <row r="122" spans="1:17" ht="27.95" customHeight="1" x14ac:dyDescent="0.15">
      <c r="A122" s="148"/>
      <c r="B122" s="76"/>
      <c r="C122" s="54" t="s">
        <v>46</v>
      </c>
      <c r="D122" s="77" t="s">
        <v>159</v>
      </c>
      <c r="E122" s="55"/>
      <c r="F122" s="59"/>
      <c r="G122" s="83">
        <f>G123</f>
        <v>1777922</v>
      </c>
      <c r="H122" s="83">
        <f>H123</f>
        <v>1797727</v>
      </c>
      <c r="I122" s="83">
        <f>I123</f>
        <v>1797727</v>
      </c>
      <c r="J122" s="84">
        <f t="shared" si="24"/>
        <v>19805</v>
      </c>
      <c r="K122" s="98">
        <f t="shared" si="25"/>
        <v>1.1139408815459845E-2</v>
      </c>
      <c r="L122" s="84">
        <f t="shared" si="26"/>
        <v>0</v>
      </c>
      <c r="M122" s="133">
        <f t="shared" ref="M122:M137" si="30">L122/H122</f>
        <v>0</v>
      </c>
      <c r="N122" s="33">
        <f>N123</f>
        <v>1652237</v>
      </c>
      <c r="O122" s="93">
        <f t="shared" si="28"/>
        <v>145490</v>
      </c>
      <c r="P122" s="105">
        <f t="shared" si="29"/>
        <v>8.8056374478963972E-2</v>
      </c>
      <c r="Q122" s="131"/>
    </row>
    <row r="123" spans="1:17" ht="27.95" customHeight="1" x14ac:dyDescent="0.15">
      <c r="A123" s="148"/>
      <c r="B123" s="76"/>
      <c r="C123" s="58"/>
      <c r="D123" s="78"/>
      <c r="E123" s="55" t="s">
        <v>53</v>
      </c>
      <c r="F123" s="61" t="s">
        <v>159</v>
      </c>
      <c r="G123" s="83">
        <v>1777922</v>
      </c>
      <c r="H123" s="83">
        <v>1797727</v>
      </c>
      <c r="I123" s="83">
        <v>1797727</v>
      </c>
      <c r="J123" s="84">
        <f t="shared" si="24"/>
        <v>19805</v>
      </c>
      <c r="K123" s="98">
        <f t="shared" si="25"/>
        <v>1.1139408815459845E-2</v>
      </c>
      <c r="L123" s="84">
        <f t="shared" si="26"/>
        <v>0</v>
      </c>
      <c r="M123" s="133">
        <f t="shared" si="30"/>
        <v>0</v>
      </c>
      <c r="N123" s="33">
        <v>1652237</v>
      </c>
      <c r="O123" s="93">
        <f t="shared" si="28"/>
        <v>145490</v>
      </c>
      <c r="P123" s="105">
        <f t="shared" si="29"/>
        <v>8.8056374478963972E-2</v>
      </c>
      <c r="Q123" s="131" t="s">
        <v>160</v>
      </c>
    </row>
    <row r="124" spans="1:17" ht="27.95" customHeight="1" x14ac:dyDescent="0.15">
      <c r="A124" s="148"/>
      <c r="B124" s="76"/>
      <c r="C124" s="54" t="s">
        <v>161</v>
      </c>
      <c r="D124" s="77" t="s">
        <v>162</v>
      </c>
      <c r="E124" s="55"/>
      <c r="F124" s="59"/>
      <c r="G124" s="83">
        <f>G125</f>
        <v>2000</v>
      </c>
      <c r="H124" s="83">
        <f>H125</f>
        <v>2000</v>
      </c>
      <c r="I124" s="83">
        <f>I125</f>
        <v>2000</v>
      </c>
      <c r="J124" s="84">
        <f t="shared" si="24"/>
        <v>0</v>
      </c>
      <c r="K124" s="98">
        <f t="shared" si="25"/>
        <v>0</v>
      </c>
      <c r="L124" s="84">
        <f t="shared" si="26"/>
        <v>0</v>
      </c>
      <c r="M124" s="133">
        <f t="shared" si="30"/>
        <v>0</v>
      </c>
      <c r="N124" s="33">
        <f>N125</f>
        <v>2000</v>
      </c>
      <c r="O124" s="93">
        <f t="shared" si="28"/>
        <v>0</v>
      </c>
      <c r="P124" s="105">
        <f t="shared" si="29"/>
        <v>0</v>
      </c>
      <c r="Q124" s="131"/>
    </row>
    <row r="125" spans="1:17" ht="27.95" customHeight="1" x14ac:dyDescent="0.15">
      <c r="A125" s="148"/>
      <c r="B125" s="76"/>
      <c r="C125" s="58"/>
      <c r="D125" s="78"/>
      <c r="E125" s="55" t="s">
        <v>53</v>
      </c>
      <c r="F125" s="61" t="s">
        <v>162</v>
      </c>
      <c r="G125" s="83">
        <v>2000</v>
      </c>
      <c r="H125" s="83">
        <v>2000</v>
      </c>
      <c r="I125" s="83">
        <v>2000</v>
      </c>
      <c r="J125" s="84">
        <f t="shared" si="24"/>
        <v>0</v>
      </c>
      <c r="K125" s="98">
        <f t="shared" si="25"/>
        <v>0</v>
      </c>
      <c r="L125" s="84">
        <f t="shared" si="26"/>
        <v>0</v>
      </c>
      <c r="M125" s="133">
        <f t="shared" si="30"/>
        <v>0</v>
      </c>
      <c r="N125" s="33">
        <v>2000</v>
      </c>
      <c r="O125" s="93">
        <f t="shared" si="28"/>
        <v>0</v>
      </c>
      <c r="P125" s="105">
        <f t="shared" si="29"/>
        <v>0</v>
      </c>
      <c r="Q125" s="131" t="s">
        <v>163</v>
      </c>
    </row>
    <row r="126" spans="1:17" ht="27.95" customHeight="1" x14ac:dyDescent="0.15">
      <c r="A126" s="148"/>
      <c r="B126" s="76"/>
      <c r="C126" s="54" t="s">
        <v>164</v>
      </c>
      <c r="D126" s="77" t="s">
        <v>112</v>
      </c>
      <c r="E126" s="55"/>
      <c r="F126" s="59"/>
      <c r="G126" s="83">
        <f>G127</f>
        <v>5000</v>
      </c>
      <c r="H126" s="83">
        <f>H127</f>
        <v>5000</v>
      </c>
      <c r="I126" s="83">
        <f>I127</f>
        <v>5000</v>
      </c>
      <c r="J126" s="84">
        <f t="shared" si="24"/>
        <v>0</v>
      </c>
      <c r="K126" s="98">
        <f t="shared" si="25"/>
        <v>0</v>
      </c>
      <c r="L126" s="84">
        <f t="shared" si="26"/>
        <v>0</v>
      </c>
      <c r="M126" s="133">
        <f t="shared" si="30"/>
        <v>0</v>
      </c>
      <c r="N126" s="33">
        <f>N127</f>
        <v>5000</v>
      </c>
      <c r="O126" s="93">
        <f t="shared" si="28"/>
        <v>0</v>
      </c>
      <c r="P126" s="105">
        <f t="shared" si="29"/>
        <v>0</v>
      </c>
      <c r="Q126" s="131"/>
    </row>
    <row r="127" spans="1:17" ht="27.95" customHeight="1" x14ac:dyDescent="0.15">
      <c r="A127" s="150"/>
      <c r="B127" s="78"/>
      <c r="C127" s="58"/>
      <c r="D127" s="78"/>
      <c r="E127" s="55" t="s">
        <v>53</v>
      </c>
      <c r="F127" s="61" t="s">
        <v>112</v>
      </c>
      <c r="G127" s="83">
        <v>5000</v>
      </c>
      <c r="H127" s="83">
        <v>5000</v>
      </c>
      <c r="I127" s="83">
        <v>5000</v>
      </c>
      <c r="J127" s="84">
        <f t="shared" si="24"/>
        <v>0</v>
      </c>
      <c r="K127" s="98">
        <f t="shared" si="25"/>
        <v>0</v>
      </c>
      <c r="L127" s="84">
        <f t="shared" si="26"/>
        <v>0</v>
      </c>
      <c r="M127" s="133">
        <f t="shared" si="30"/>
        <v>0</v>
      </c>
      <c r="N127" s="33">
        <v>5000</v>
      </c>
      <c r="O127" s="93">
        <f t="shared" si="28"/>
        <v>0</v>
      </c>
      <c r="P127" s="105">
        <f t="shared" si="29"/>
        <v>0</v>
      </c>
      <c r="Q127" s="131" t="s">
        <v>112</v>
      </c>
    </row>
    <row r="128" spans="1:17" ht="27.95" customHeight="1" x14ac:dyDescent="0.15">
      <c r="A128" s="148" t="s">
        <v>46</v>
      </c>
      <c r="B128" s="122" t="s">
        <v>177</v>
      </c>
      <c r="C128" s="58"/>
      <c r="D128" s="78"/>
      <c r="E128" s="58"/>
      <c r="F128" s="78"/>
      <c r="G128" s="142">
        <f>G129+G131+G133+G135</f>
        <v>425713</v>
      </c>
      <c r="H128" s="142">
        <f>H129+H131+H133+H135</f>
        <v>433716</v>
      </c>
      <c r="I128" s="142">
        <f>I129+I131+I133+I135</f>
        <v>433716</v>
      </c>
      <c r="J128" s="143">
        <f t="shared" si="24"/>
        <v>8003</v>
      </c>
      <c r="K128" s="144">
        <f t="shared" si="25"/>
        <v>1.8799050064245159E-2</v>
      </c>
      <c r="L128" s="143">
        <f t="shared" si="26"/>
        <v>0</v>
      </c>
      <c r="M128" s="146">
        <f t="shared" si="30"/>
        <v>0</v>
      </c>
      <c r="N128" s="127">
        <f>N129+N131+N133+N135</f>
        <v>0</v>
      </c>
      <c r="O128" s="128">
        <f t="shared" si="28"/>
        <v>433716</v>
      </c>
      <c r="P128" s="129" t="s">
        <v>66</v>
      </c>
      <c r="Q128" s="145"/>
    </row>
    <row r="129" spans="1:17" ht="27.95" customHeight="1" x14ac:dyDescent="0.15">
      <c r="A129" s="148"/>
      <c r="B129" s="80" t="s">
        <v>179</v>
      </c>
      <c r="C129" s="54" t="s">
        <v>41</v>
      </c>
      <c r="D129" s="60" t="s">
        <v>144</v>
      </c>
      <c r="E129" s="55"/>
      <c r="F129" s="59"/>
      <c r="G129" s="83">
        <f>SUM(G130:G130)</f>
        <v>17952</v>
      </c>
      <c r="H129" s="83">
        <f>SUM(H130:H130)</f>
        <v>17952</v>
      </c>
      <c r="I129" s="83">
        <f>SUM(I130:I130)</f>
        <v>17952</v>
      </c>
      <c r="J129" s="84">
        <f t="shared" si="24"/>
        <v>0</v>
      </c>
      <c r="K129" s="98">
        <f t="shared" si="25"/>
        <v>0</v>
      </c>
      <c r="L129" s="84">
        <f t="shared" si="26"/>
        <v>0</v>
      </c>
      <c r="M129" s="133">
        <f t="shared" si="30"/>
        <v>0</v>
      </c>
      <c r="N129" s="33">
        <f>SUM(N130:N130)</f>
        <v>0</v>
      </c>
      <c r="O129" s="93">
        <f t="shared" si="28"/>
        <v>17952</v>
      </c>
      <c r="P129" s="130" t="s">
        <v>66</v>
      </c>
      <c r="Q129" s="131"/>
    </row>
    <row r="130" spans="1:17" ht="27.95" customHeight="1" x14ac:dyDescent="0.15">
      <c r="A130" s="148"/>
      <c r="B130" s="76" t="s">
        <v>182</v>
      </c>
      <c r="C130" s="56"/>
      <c r="D130" s="76"/>
      <c r="E130" s="54" t="s">
        <v>41</v>
      </c>
      <c r="F130" s="60" t="s">
        <v>169</v>
      </c>
      <c r="G130" s="83">
        <v>17952</v>
      </c>
      <c r="H130" s="83">
        <v>17952</v>
      </c>
      <c r="I130" s="83">
        <v>17952</v>
      </c>
      <c r="J130" s="84">
        <f t="shared" si="24"/>
        <v>0</v>
      </c>
      <c r="K130" s="98">
        <f t="shared" si="25"/>
        <v>0</v>
      </c>
      <c r="L130" s="84">
        <f t="shared" si="26"/>
        <v>0</v>
      </c>
      <c r="M130" s="133">
        <f t="shared" si="30"/>
        <v>0</v>
      </c>
      <c r="N130" s="33">
        <v>0</v>
      </c>
      <c r="O130" s="93">
        <f t="shared" si="28"/>
        <v>17952</v>
      </c>
      <c r="P130" s="130" t="s">
        <v>66</v>
      </c>
      <c r="Q130" s="131" t="s">
        <v>165</v>
      </c>
    </row>
    <row r="131" spans="1:17" ht="27.95" customHeight="1" x14ac:dyDescent="0.15">
      <c r="A131" s="148"/>
      <c r="B131" s="76"/>
      <c r="C131" s="54" t="s">
        <v>46</v>
      </c>
      <c r="D131" s="57" t="s">
        <v>159</v>
      </c>
      <c r="E131" s="55"/>
      <c r="F131" s="59"/>
      <c r="G131" s="83">
        <f>G132</f>
        <v>402261</v>
      </c>
      <c r="H131" s="83">
        <f>H132</f>
        <v>410264</v>
      </c>
      <c r="I131" s="83">
        <f>I132</f>
        <v>410264</v>
      </c>
      <c r="J131" s="84">
        <f t="shared" si="24"/>
        <v>8003</v>
      </c>
      <c r="K131" s="98">
        <f t="shared" si="25"/>
        <v>1.9895043267928035E-2</v>
      </c>
      <c r="L131" s="84">
        <f t="shared" si="26"/>
        <v>0</v>
      </c>
      <c r="M131" s="133">
        <f t="shared" si="30"/>
        <v>0</v>
      </c>
      <c r="N131" s="33">
        <f>N132</f>
        <v>0</v>
      </c>
      <c r="O131" s="93">
        <f t="shared" si="28"/>
        <v>410264</v>
      </c>
      <c r="P131" s="130" t="s">
        <v>66</v>
      </c>
      <c r="Q131" s="131"/>
    </row>
    <row r="132" spans="1:17" ht="27.95" customHeight="1" x14ac:dyDescent="0.15">
      <c r="A132" s="148"/>
      <c r="B132" s="76"/>
      <c r="C132" s="58"/>
      <c r="D132" s="78"/>
      <c r="E132" s="55" t="s">
        <v>41</v>
      </c>
      <c r="F132" s="61" t="s">
        <v>159</v>
      </c>
      <c r="G132" s="83">
        <v>402261</v>
      </c>
      <c r="H132" s="83">
        <v>410264</v>
      </c>
      <c r="I132" s="83">
        <v>410264</v>
      </c>
      <c r="J132" s="84">
        <f t="shared" si="24"/>
        <v>8003</v>
      </c>
      <c r="K132" s="98">
        <f t="shared" si="25"/>
        <v>1.9895043267928035E-2</v>
      </c>
      <c r="L132" s="84">
        <f t="shared" si="26"/>
        <v>0</v>
      </c>
      <c r="M132" s="133">
        <f t="shared" si="30"/>
        <v>0</v>
      </c>
      <c r="N132" s="33">
        <v>0</v>
      </c>
      <c r="O132" s="93">
        <f t="shared" si="28"/>
        <v>410264</v>
      </c>
      <c r="P132" s="130" t="s">
        <v>66</v>
      </c>
      <c r="Q132" s="131" t="s">
        <v>160</v>
      </c>
    </row>
    <row r="133" spans="1:17" ht="27.95" customHeight="1" x14ac:dyDescent="0.15">
      <c r="A133" s="148"/>
      <c r="B133" s="76"/>
      <c r="C133" s="54" t="s">
        <v>49</v>
      </c>
      <c r="D133" s="57" t="s">
        <v>162</v>
      </c>
      <c r="E133" s="55"/>
      <c r="F133" s="59"/>
      <c r="G133" s="83">
        <f>G134</f>
        <v>500</v>
      </c>
      <c r="H133" s="83">
        <f>H134</f>
        <v>500</v>
      </c>
      <c r="I133" s="83">
        <f>I134</f>
        <v>500</v>
      </c>
      <c r="J133" s="84">
        <f t="shared" si="24"/>
        <v>0</v>
      </c>
      <c r="K133" s="98">
        <f t="shared" si="25"/>
        <v>0</v>
      </c>
      <c r="L133" s="84">
        <f t="shared" si="26"/>
        <v>0</v>
      </c>
      <c r="M133" s="133">
        <f t="shared" si="30"/>
        <v>0</v>
      </c>
      <c r="N133" s="33">
        <f>N134</f>
        <v>0</v>
      </c>
      <c r="O133" s="93">
        <f t="shared" si="28"/>
        <v>500</v>
      </c>
      <c r="P133" s="130" t="s">
        <v>66</v>
      </c>
      <c r="Q133" s="131"/>
    </row>
    <row r="134" spans="1:17" ht="27.95" customHeight="1" x14ac:dyDescent="0.15">
      <c r="A134" s="148"/>
      <c r="B134" s="76"/>
      <c r="C134" s="58"/>
      <c r="D134" s="78"/>
      <c r="E134" s="55" t="s">
        <v>41</v>
      </c>
      <c r="F134" s="61" t="s">
        <v>162</v>
      </c>
      <c r="G134" s="83">
        <v>500</v>
      </c>
      <c r="H134" s="83">
        <v>500</v>
      </c>
      <c r="I134" s="83">
        <v>500</v>
      </c>
      <c r="J134" s="84">
        <f t="shared" si="24"/>
        <v>0</v>
      </c>
      <c r="K134" s="98">
        <f t="shared" si="25"/>
        <v>0</v>
      </c>
      <c r="L134" s="84">
        <f t="shared" si="26"/>
        <v>0</v>
      </c>
      <c r="M134" s="133">
        <f t="shared" si="30"/>
        <v>0</v>
      </c>
      <c r="N134" s="33">
        <v>0</v>
      </c>
      <c r="O134" s="93">
        <f t="shared" si="28"/>
        <v>500</v>
      </c>
      <c r="P134" s="130" t="s">
        <v>66</v>
      </c>
      <c r="Q134" s="131" t="s">
        <v>163</v>
      </c>
    </row>
    <row r="135" spans="1:17" ht="27.95" customHeight="1" x14ac:dyDescent="0.15">
      <c r="A135" s="148"/>
      <c r="B135" s="76"/>
      <c r="C135" s="54" t="s">
        <v>68</v>
      </c>
      <c r="D135" s="57" t="s">
        <v>112</v>
      </c>
      <c r="E135" s="55"/>
      <c r="F135" s="59"/>
      <c r="G135" s="83">
        <f>G136</f>
        <v>5000</v>
      </c>
      <c r="H135" s="83">
        <f>H136</f>
        <v>5000</v>
      </c>
      <c r="I135" s="83">
        <f>I136</f>
        <v>5000</v>
      </c>
      <c r="J135" s="84">
        <f t="shared" si="24"/>
        <v>0</v>
      </c>
      <c r="K135" s="98">
        <f t="shared" si="25"/>
        <v>0</v>
      </c>
      <c r="L135" s="84">
        <f t="shared" si="26"/>
        <v>0</v>
      </c>
      <c r="M135" s="133">
        <f t="shared" si="30"/>
        <v>0</v>
      </c>
      <c r="N135" s="33">
        <f>N136</f>
        <v>0</v>
      </c>
      <c r="O135" s="93">
        <f t="shared" si="28"/>
        <v>5000</v>
      </c>
      <c r="P135" s="130" t="s">
        <v>66</v>
      </c>
      <c r="Q135" s="131"/>
    </row>
    <row r="136" spans="1:17" ht="27.95" customHeight="1" x14ac:dyDescent="0.15">
      <c r="A136" s="150"/>
      <c r="B136" s="78"/>
      <c r="C136" s="58"/>
      <c r="D136" s="78"/>
      <c r="E136" s="55" t="s">
        <v>41</v>
      </c>
      <c r="F136" s="61" t="s">
        <v>112</v>
      </c>
      <c r="G136" s="83">
        <v>5000</v>
      </c>
      <c r="H136" s="83">
        <v>5000</v>
      </c>
      <c r="I136" s="83">
        <v>5000</v>
      </c>
      <c r="J136" s="84">
        <f t="shared" si="24"/>
        <v>0</v>
      </c>
      <c r="K136" s="98">
        <f t="shared" si="25"/>
        <v>0</v>
      </c>
      <c r="L136" s="84">
        <f t="shared" si="26"/>
        <v>0</v>
      </c>
      <c r="M136" s="133">
        <f t="shared" si="30"/>
        <v>0</v>
      </c>
      <c r="N136" s="33">
        <v>0</v>
      </c>
      <c r="O136" s="93">
        <f t="shared" si="28"/>
        <v>5000</v>
      </c>
      <c r="P136" s="130" t="s">
        <v>66</v>
      </c>
      <c r="Q136" s="131" t="s">
        <v>112</v>
      </c>
    </row>
    <row r="137" spans="1:17" ht="27.95" customHeight="1" thickBot="1" x14ac:dyDescent="0.2">
      <c r="A137" s="174" t="s">
        <v>35</v>
      </c>
      <c r="B137" s="175"/>
      <c r="C137" s="175"/>
      <c r="D137" s="175"/>
      <c r="E137" s="175"/>
      <c r="F137" s="176"/>
      <c r="G137" s="114">
        <f>G114+G128</f>
        <v>3374422</v>
      </c>
      <c r="H137" s="114">
        <f>H114+H128</f>
        <v>3364584</v>
      </c>
      <c r="I137" s="114">
        <f>I114+I128</f>
        <v>3364584</v>
      </c>
      <c r="J137" s="115">
        <f t="shared" si="24"/>
        <v>-9838</v>
      </c>
      <c r="K137" s="116">
        <f t="shared" si="25"/>
        <v>-2.9154622628705003E-3</v>
      </c>
      <c r="L137" s="115">
        <f t="shared" si="26"/>
        <v>0</v>
      </c>
      <c r="M137" s="135">
        <f t="shared" si="30"/>
        <v>0</v>
      </c>
      <c r="N137" s="37">
        <f>N114+N128</f>
        <v>2706762</v>
      </c>
      <c r="O137" s="106">
        <f t="shared" si="28"/>
        <v>657822</v>
      </c>
      <c r="P137" s="107">
        <f>+O137/N137</f>
        <v>0.24302912483624345</v>
      </c>
      <c r="Q137" s="132"/>
    </row>
    <row r="138" spans="1:17" x14ac:dyDescent="0.15">
      <c r="A138" s="50" t="s">
        <v>166</v>
      </c>
      <c r="B138" s="79"/>
      <c r="C138" s="141"/>
      <c r="D138" s="137"/>
      <c r="E138" s="141"/>
      <c r="F138" s="137"/>
      <c r="G138" s="91"/>
      <c r="H138" s="92"/>
      <c r="I138" s="92"/>
      <c r="J138" s="92"/>
      <c r="K138" s="103"/>
      <c r="L138" s="92"/>
      <c r="M138" s="103"/>
      <c r="N138" s="89"/>
      <c r="O138" s="89"/>
    </row>
    <row r="139" spans="1:17" x14ac:dyDescent="0.15">
      <c r="A139" s="50" t="s">
        <v>167</v>
      </c>
      <c r="B139" s="79"/>
      <c r="C139" s="141"/>
      <c r="D139" s="137"/>
      <c r="E139" s="141"/>
      <c r="F139" s="137"/>
      <c r="G139" s="91"/>
      <c r="H139" s="92"/>
      <c r="I139" s="92"/>
      <c r="J139" s="92"/>
      <c r="K139" s="103"/>
      <c r="L139" s="92"/>
      <c r="M139" s="103"/>
      <c r="N139" s="89"/>
      <c r="O139" s="89"/>
    </row>
    <row r="140" spans="1:17" x14ac:dyDescent="0.15">
      <c r="A140" s="177"/>
      <c r="B140" s="177"/>
      <c r="C140" s="177"/>
      <c r="D140" s="177"/>
      <c r="E140" s="177"/>
      <c r="F140" s="177"/>
      <c r="G140" s="177"/>
      <c r="H140" s="177"/>
      <c r="I140" s="177"/>
      <c r="J140" s="177"/>
      <c r="K140" s="177"/>
      <c r="L140" s="177"/>
      <c r="M140" s="177"/>
      <c r="N140" s="177"/>
      <c r="O140" s="177"/>
      <c r="P140" s="177"/>
      <c r="Q140" s="177"/>
    </row>
  </sheetData>
  <mergeCells count="64">
    <mergeCell ref="A1:Q1"/>
    <mergeCell ref="A3:Q3"/>
    <mergeCell ref="A5:B6"/>
    <mergeCell ref="C5:D6"/>
    <mergeCell ref="E5:F6"/>
    <mergeCell ref="G5:G6"/>
    <mergeCell ref="H5:H6"/>
    <mergeCell ref="I5:I6"/>
    <mergeCell ref="J5:K5"/>
    <mergeCell ref="L5:M5"/>
    <mergeCell ref="N5:N6"/>
    <mergeCell ref="O5:P5"/>
    <mergeCell ref="Q5:Q6"/>
    <mergeCell ref="A29:F29"/>
    <mergeCell ref="A31:Q31"/>
    <mergeCell ref="A33:B34"/>
    <mergeCell ref="C33:D34"/>
    <mergeCell ref="E33:F34"/>
    <mergeCell ref="G33:G34"/>
    <mergeCell ref="H33:H34"/>
    <mergeCell ref="I33:I34"/>
    <mergeCell ref="J33:K33"/>
    <mergeCell ref="L33:M33"/>
    <mergeCell ref="N33:N34"/>
    <mergeCell ref="O33:P33"/>
    <mergeCell ref="Q33:Q34"/>
    <mergeCell ref="L58:M58"/>
    <mergeCell ref="N58:N59"/>
    <mergeCell ref="O58:P58"/>
    <mergeCell ref="A58:B59"/>
    <mergeCell ref="C58:D59"/>
    <mergeCell ref="E58:F59"/>
    <mergeCell ref="G58:G59"/>
    <mergeCell ref="H58:H59"/>
    <mergeCell ref="Q58:Q59"/>
    <mergeCell ref="A75:F75"/>
    <mergeCell ref="A78:Q78"/>
    <mergeCell ref="A80:B81"/>
    <mergeCell ref="C80:D81"/>
    <mergeCell ref="E80:F81"/>
    <mergeCell ref="G80:G81"/>
    <mergeCell ref="H80:H81"/>
    <mergeCell ref="I80:I81"/>
    <mergeCell ref="J80:K80"/>
    <mergeCell ref="L80:M80"/>
    <mergeCell ref="N80:N81"/>
    <mergeCell ref="O80:P80"/>
    <mergeCell ref="Q80:Q81"/>
    <mergeCell ref="I58:I59"/>
    <mergeCell ref="J58:K58"/>
    <mergeCell ref="A108:F108"/>
    <mergeCell ref="A112:B113"/>
    <mergeCell ref="C112:D113"/>
    <mergeCell ref="E112:F113"/>
    <mergeCell ref="G112:G113"/>
    <mergeCell ref="O112:P112"/>
    <mergeCell ref="Q112:Q113"/>
    <mergeCell ref="A137:F137"/>
    <mergeCell ref="A140:Q140"/>
    <mergeCell ref="H112:H113"/>
    <mergeCell ref="I112:I113"/>
    <mergeCell ref="J112:K112"/>
    <mergeCell ref="L112:M112"/>
    <mergeCell ref="N112:N113"/>
  </mergeCells>
  <phoneticPr fontId="2"/>
  <dataValidations count="2">
    <dataValidation imeMode="off" allowBlank="1" showInputMessage="1" showErrorMessage="1" sqref="G32 G35:I52 G57 G60:I72 G82:I107 G114:I127 G128:I136"/>
    <dataValidation imeMode="hiragana" allowBlank="1" showInputMessage="1" showErrorMessage="1" sqref="A141:F65610 B79 A75:A80 B4 C4:F5 A128:F136 B32 C32:F33 A3:A5 B111 B76:F77 A140 A7:F28 B30:F30 A35:B36 B37:B57 A37:A58 A60:F74 C35:F58 A82:F107 A108:A112 A114:F127 C138:F139 A137:A139 A29:A33 C79:F80 C109:F112"/>
  </dataValidations>
  <pageMargins left="0.5" right="0.45" top="0.74803149606299213" bottom="0.74803149606299213" header="0.31496062992125984" footer="0.31496062992125984"/>
  <pageSetup paperSize="9" scale="61" fitToHeight="0" orientation="landscape" r:id="rId1"/>
  <rowBreaks count="4" manualBreakCount="4">
    <brk id="31" max="16383" man="1"/>
    <brk id="56" max="16383" man="1"/>
    <brk id="77" max="16383" man="1"/>
    <brk id="1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最終査定（款・項別）</vt:lpstr>
      <vt:lpstr>最終査定（３条＋４条）</vt:lpstr>
    </vt:vector>
  </TitlesOfParts>
  <Company>久喜市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久喜市</dc:creator>
  <cp:lastModifiedBy>Setup</cp:lastModifiedBy>
  <cp:lastPrinted>2021-02-05T01:01:09Z</cp:lastPrinted>
  <dcterms:created xsi:type="dcterms:W3CDTF">2021-01-28T04:59:04Z</dcterms:created>
  <dcterms:modified xsi:type="dcterms:W3CDTF">2021-02-05T01:01:14Z</dcterms:modified>
</cp:coreProperties>
</file>