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inet-file01.inet-kuki.local\Public\0102財政部\01財政課\00.VOTIRO\92.予算\R3当初予算編成過程\査定\"/>
    </mc:Choice>
  </mc:AlternateContent>
  <bookViews>
    <workbookView xWindow="0" yWindow="0" windowWidth="20490" windowHeight="7530"/>
  </bookViews>
  <sheets>
    <sheet name="査定（款・項別）" sheetId="11" r:id="rId1"/>
    <sheet name="査定（３条＋４条）" sheetId="12" r:id="rId2"/>
  </sheets>
  <definedNames>
    <definedName name="_xlnm.Print_Area" localSheetId="1">'査定（３条＋４条）'!$A$3:$N$157</definedName>
    <definedName name="_xlnm.Print_Area" localSheetId="0">'査定（款・項別）'!$A$1:$J$67</definedName>
  </definedNames>
  <calcPr calcId="162913"/>
</workbook>
</file>

<file path=xl/calcChain.xml><?xml version="1.0" encoding="utf-8"?>
<calcChain xmlns="http://schemas.openxmlformats.org/spreadsheetml/2006/main">
  <c r="M133" i="12" l="1"/>
  <c r="M130" i="12"/>
  <c r="J96" i="12" l="1"/>
  <c r="M21" i="12" l="1"/>
  <c r="K128" i="12"/>
  <c r="H128" i="12"/>
  <c r="M128" i="12" s="1"/>
  <c r="G128" i="12"/>
  <c r="G152" i="12"/>
  <c r="D65" i="11" s="1"/>
  <c r="G150" i="12"/>
  <c r="D64" i="11" s="1"/>
  <c r="G148" i="12"/>
  <c r="D63" i="11" s="1"/>
  <c r="G146" i="12"/>
  <c r="D62" i="11" s="1"/>
  <c r="L153" i="12"/>
  <c r="J153" i="12"/>
  <c r="I153" i="12"/>
  <c r="K152" i="12"/>
  <c r="H65" i="11" s="1"/>
  <c r="H152" i="12"/>
  <c r="E65" i="11" s="1"/>
  <c r="L151" i="12"/>
  <c r="J151" i="12"/>
  <c r="I151" i="12"/>
  <c r="K150" i="12"/>
  <c r="H64" i="11" s="1"/>
  <c r="H150" i="12"/>
  <c r="E64" i="11" s="1"/>
  <c r="F64" i="11" s="1"/>
  <c r="L149" i="12"/>
  <c r="J149" i="12"/>
  <c r="I149" i="12"/>
  <c r="K148" i="12"/>
  <c r="H63" i="11" s="1"/>
  <c r="H148" i="12"/>
  <c r="E63" i="11" s="1"/>
  <c r="L147" i="12"/>
  <c r="J147" i="12"/>
  <c r="I147" i="12"/>
  <c r="K146" i="12"/>
  <c r="H62" i="11" s="1"/>
  <c r="H146" i="12"/>
  <c r="G120" i="12"/>
  <c r="D49" i="11" s="1"/>
  <c r="G117" i="12"/>
  <c r="D48" i="11" s="1"/>
  <c r="G115" i="12"/>
  <c r="D47" i="11" s="1"/>
  <c r="G111" i="12"/>
  <c r="D45" i="11" s="1"/>
  <c r="G109" i="12"/>
  <c r="D44" i="11" s="1"/>
  <c r="L121" i="12"/>
  <c r="J121" i="12"/>
  <c r="I121" i="12"/>
  <c r="K120" i="12"/>
  <c r="H49" i="11" s="1"/>
  <c r="H120" i="12"/>
  <c r="E49" i="11" s="1"/>
  <c r="L119" i="12"/>
  <c r="J119" i="12"/>
  <c r="I119" i="12"/>
  <c r="L118" i="12"/>
  <c r="J118" i="12"/>
  <c r="I118" i="12"/>
  <c r="K117" i="12"/>
  <c r="H48" i="11" s="1"/>
  <c r="H117" i="12"/>
  <c r="E48" i="11" s="1"/>
  <c r="L116" i="12"/>
  <c r="J116" i="12"/>
  <c r="I116" i="12"/>
  <c r="K115" i="12"/>
  <c r="H47" i="11" s="1"/>
  <c r="H115" i="12"/>
  <c r="J115" i="12" s="1"/>
  <c r="L114" i="12"/>
  <c r="I114" i="12"/>
  <c r="K113" i="12"/>
  <c r="H46" i="11" s="1"/>
  <c r="H113" i="12"/>
  <c r="E46" i="11" s="1"/>
  <c r="G113" i="12"/>
  <c r="D46" i="11" s="1"/>
  <c r="L112" i="12"/>
  <c r="J112" i="12"/>
  <c r="I112" i="12"/>
  <c r="K111" i="12"/>
  <c r="H45" i="11" s="1"/>
  <c r="H111" i="12"/>
  <c r="E45" i="11" s="1"/>
  <c r="L110" i="12"/>
  <c r="J110" i="12"/>
  <c r="I110" i="12"/>
  <c r="K109" i="12"/>
  <c r="H44" i="11" s="1"/>
  <c r="H109" i="12"/>
  <c r="E44" i="11" s="1"/>
  <c r="K79" i="12"/>
  <c r="H28" i="11" s="1"/>
  <c r="H79" i="12"/>
  <c r="L80" i="12"/>
  <c r="I80" i="12"/>
  <c r="H69" i="12"/>
  <c r="E26" i="11" s="1"/>
  <c r="G69" i="12"/>
  <c r="D26" i="11" s="1"/>
  <c r="L83" i="12"/>
  <c r="J83" i="12"/>
  <c r="I83" i="12"/>
  <c r="K82" i="12"/>
  <c r="H29" i="11" s="1"/>
  <c r="H82" i="12"/>
  <c r="E29" i="11" s="1"/>
  <c r="G82" i="12"/>
  <c r="D29" i="11" s="1"/>
  <c r="L81" i="12"/>
  <c r="J81" i="12"/>
  <c r="I81" i="12"/>
  <c r="G79" i="12"/>
  <c r="D28" i="11" s="1"/>
  <c r="L78" i="12"/>
  <c r="J78" i="12"/>
  <c r="I78" i="12"/>
  <c r="L77" i="12"/>
  <c r="J77" i="12"/>
  <c r="I77" i="12"/>
  <c r="L76" i="12"/>
  <c r="J76" i="12"/>
  <c r="I76" i="12"/>
  <c r="K75" i="12"/>
  <c r="H27" i="11" s="1"/>
  <c r="H75" i="12"/>
  <c r="E27" i="11" s="1"/>
  <c r="G75" i="12"/>
  <c r="D27" i="11" s="1"/>
  <c r="L74" i="12"/>
  <c r="J74" i="12"/>
  <c r="I74" i="12"/>
  <c r="L73" i="12"/>
  <c r="J73" i="12"/>
  <c r="I73" i="12"/>
  <c r="L72" i="12"/>
  <c r="J72" i="12"/>
  <c r="I72" i="12"/>
  <c r="L71" i="12"/>
  <c r="J71" i="12"/>
  <c r="I71" i="12"/>
  <c r="L70" i="12"/>
  <c r="J70" i="12"/>
  <c r="I70" i="12"/>
  <c r="K69" i="12"/>
  <c r="H26" i="11" s="1"/>
  <c r="K27" i="12"/>
  <c r="H12" i="11" s="1"/>
  <c r="K29" i="12"/>
  <c r="H13" i="11" s="1"/>
  <c r="K34" i="12"/>
  <c r="H14" i="11" s="1"/>
  <c r="H27" i="12"/>
  <c r="E12" i="11" s="1"/>
  <c r="G27" i="12"/>
  <c r="D12" i="11" s="1"/>
  <c r="L36" i="12"/>
  <c r="I36" i="12"/>
  <c r="L35" i="12"/>
  <c r="J35" i="12"/>
  <c r="I35" i="12"/>
  <c r="H34" i="12"/>
  <c r="E14" i="11" s="1"/>
  <c r="G34" i="12"/>
  <c r="D14" i="11" s="1"/>
  <c r="L33" i="12"/>
  <c r="J33" i="12"/>
  <c r="I33" i="12"/>
  <c r="L32" i="12"/>
  <c r="J32" i="12"/>
  <c r="I32" i="12"/>
  <c r="L31" i="12"/>
  <c r="J31" i="12"/>
  <c r="I31" i="12"/>
  <c r="L30" i="12"/>
  <c r="J30" i="12"/>
  <c r="I30" i="12"/>
  <c r="H29" i="12"/>
  <c r="E13" i="11" s="1"/>
  <c r="G29" i="12"/>
  <c r="D13" i="11" s="1"/>
  <c r="L28" i="12"/>
  <c r="J28" i="12"/>
  <c r="I28" i="12"/>
  <c r="G139" i="12"/>
  <c r="G137" i="12"/>
  <c r="G135" i="12"/>
  <c r="G99" i="12"/>
  <c r="G97" i="12"/>
  <c r="G95" i="12"/>
  <c r="G93" i="12"/>
  <c r="G91" i="12"/>
  <c r="K55" i="12"/>
  <c r="G43" i="12"/>
  <c r="H43" i="12"/>
  <c r="G65" i="11" l="1"/>
  <c r="L79" i="12"/>
  <c r="L146" i="12"/>
  <c r="G29" i="11"/>
  <c r="G64" i="11"/>
  <c r="E28" i="11"/>
  <c r="I28" i="11" s="1"/>
  <c r="E62" i="11"/>
  <c r="F62" i="11" s="1"/>
  <c r="I79" i="12"/>
  <c r="J111" i="12"/>
  <c r="E47" i="11"/>
  <c r="G47" i="11" s="1"/>
  <c r="D61" i="11"/>
  <c r="I64" i="11"/>
  <c r="H61" i="11"/>
  <c r="G63" i="11"/>
  <c r="I63" i="11"/>
  <c r="F63" i="11"/>
  <c r="I65" i="11"/>
  <c r="F65" i="11"/>
  <c r="G49" i="11"/>
  <c r="G44" i="11"/>
  <c r="I48" i="11"/>
  <c r="D43" i="11"/>
  <c r="F48" i="11"/>
  <c r="F46" i="11"/>
  <c r="H11" i="11"/>
  <c r="H25" i="11"/>
  <c r="H43" i="11"/>
  <c r="I45" i="11"/>
  <c r="I12" i="11"/>
  <c r="F45" i="11"/>
  <c r="G48" i="11"/>
  <c r="F44" i="11"/>
  <c r="G45" i="11"/>
  <c r="I46" i="11"/>
  <c r="I44" i="11"/>
  <c r="I49" i="11"/>
  <c r="F49" i="11"/>
  <c r="F28" i="11"/>
  <c r="E11" i="11"/>
  <c r="D25" i="11"/>
  <c r="G27" i="11"/>
  <c r="G26" i="11"/>
  <c r="I27" i="11"/>
  <c r="I26" i="11"/>
  <c r="F27" i="11"/>
  <c r="F26" i="11"/>
  <c r="I29" i="11"/>
  <c r="G13" i="11"/>
  <c r="F29" i="11"/>
  <c r="I13" i="11"/>
  <c r="F12" i="11"/>
  <c r="G12" i="11"/>
  <c r="D11" i="11"/>
  <c r="F13" i="11"/>
  <c r="I14" i="11"/>
  <c r="F14" i="11"/>
  <c r="L152" i="12"/>
  <c r="J148" i="12"/>
  <c r="K145" i="12"/>
  <c r="I146" i="12"/>
  <c r="G145" i="12"/>
  <c r="H145" i="12"/>
  <c r="J146" i="12"/>
  <c r="J150" i="12"/>
  <c r="L148" i="12"/>
  <c r="I150" i="12"/>
  <c r="J152" i="12"/>
  <c r="L150" i="12"/>
  <c r="I152" i="12"/>
  <c r="I148" i="12"/>
  <c r="L113" i="12"/>
  <c r="K108" i="12"/>
  <c r="J120" i="12"/>
  <c r="J109" i="12"/>
  <c r="H108" i="12"/>
  <c r="G108" i="12"/>
  <c r="L117" i="12"/>
  <c r="L111" i="12"/>
  <c r="I113" i="12"/>
  <c r="L115" i="12"/>
  <c r="I117" i="12"/>
  <c r="L109" i="12"/>
  <c r="I111" i="12"/>
  <c r="I115" i="12"/>
  <c r="J117" i="12"/>
  <c r="L120" i="12"/>
  <c r="I109" i="12"/>
  <c r="I120" i="12"/>
  <c r="K68" i="12"/>
  <c r="G68" i="12"/>
  <c r="J75" i="12"/>
  <c r="J69" i="12"/>
  <c r="J79" i="12"/>
  <c r="J82" i="12"/>
  <c r="L75" i="12"/>
  <c r="L69" i="12"/>
  <c r="I75" i="12"/>
  <c r="H68" i="12"/>
  <c r="I69" i="12"/>
  <c r="L82" i="12"/>
  <c r="I82" i="12"/>
  <c r="L29" i="12"/>
  <c r="K26" i="12"/>
  <c r="L34" i="12"/>
  <c r="G26" i="12"/>
  <c r="J27" i="12"/>
  <c r="I34" i="12"/>
  <c r="I29" i="12"/>
  <c r="H26" i="12"/>
  <c r="I27" i="12"/>
  <c r="J29" i="12"/>
  <c r="L27" i="12"/>
  <c r="E25" i="11" l="1"/>
  <c r="G25" i="11" s="1"/>
  <c r="G28" i="11"/>
  <c r="I47" i="11"/>
  <c r="F47" i="11"/>
  <c r="E43" i="11"/>
  <c r="F43" i="11" s="1"/>
  <c r="I62" i="11"/>
  <c r="E61" i="11"/>
  <c r="I61" i="11" s="1"/>
  <c r="G62" i="11"/>
  <c r="I11" i="11"/>
  <c r="G11" i="11"/>
  <c r="F11" i="11"/>
  <c r="L145" i="12"/>
  <c r="I145" i="12"/>
  <c r="J145" i="12"/>
  <c r="I108" i="12"/>
  <c r="L108" i="12"/>
  <c r="J108" i="12"/>
  <c r="I68" i="12"/>
  <c r="L68" i="12"/>
  <c r="J68" i="12"/>
  <c r="J26" i="12"/>
  <c r="I26" i="12"/>
  <c r="L26" i="12"/>
  <c r="F25" i="11" l="1"/>
  <c r="G43" i="11"/>
  <c r="I25" i="11"/>
  <c r="I43" i="11"/>
  <c r="G61" i="11"/>
  <c r="F61" i="11"/>
  <c r="M134" i="12" l="1"/>
  <c r="J133" i="12" l="1"/>
  <c r="H14" i="12"/>
  <c r="I128" i="12" l="1"/>
  <c r="J129" i="12"/>
  <c r="J130" i="12"/>
  <c r="J131" i="12"/>
  <c r="J134" i="12"/>
  <c r="J132" i="12"/>
  <c r="J136" i="12"/>
  <c r="J138" i="12"/>
  <c r="J140" i="12"/>
  <c r="L129" i="12"/>
  <c r="M129" i="12"/>
  <c r="M98" i="12"/>
  <c r="M100" i="12"/>
  <c r="J98" i="12"/>
  <c r="J100" i="12"/>
  <c r="J101" i="12"/>
  <c r="J103" i="12"/>
  <c r="J92" i="12"/>
  <c r="J94" i="12"/>
  <c r="J44" i="12"/>
  <c r="J45" i="12"/>
  <c r="J46" i="12"/>
  <c r="J47" i="12"/>
  <c r="J48" i="12"/>
  <c r="J49" i="12"/>
  <c r="J50" i="12"/>
  <c r="J51" i="12"/>
  <c r="J52" i="12"/>
  <c r="J53" i="12"/>
  <c r="J54" i="12"/>
  <c r="J56" i="12"/>
  <c r="J57" i="12"/>
  <c r="J58" i="12"/>
  <c r="J60" i="12"/>
  <c r="J62" i="12"/>
  <c r="J11" i="12"/>
  <c r="J12" i="12"/>
  <c r="J13" i="12"/>
  <c r="J15" i="12"/>
  <c r="J16" i="12"/>
  <c r="J17" i="12"/>
  <c r="J18" i="12"/>
  <c r="J20" i="12"/>
  <c r="J21" i="12"/>
  <c r="M131" i="12"/>
  <c r="M132" i="12"/>
  <c r="M136" i="12"/>
  <c r="M138" i="12"/>
  <c r="M140" i="12"/>
  <c r="M92" i="12"/>
  <c r="M94" i="12"/>
  <c r="M96" i="12"/>
  <c r="M101" i="12"/>
  <c r="M103" i="12"/>
  <c r="M44" i="12"/>
  <c r="M45" i="12"/>
  <c r="M46" i="12"/>
  <c r="M47" i="12"/>
  <c r="M48" i="12"/>
  <c r="M49" i="12"/>
  <c r="M50" i="12"/>
  <c r="M51" i="12"/>
  <c r="M52" i="12"/>
  <c r="M53" i="12"/>
  <c r="M54" i="12"/>
  <c r="M56" i="12"/>
  <c r="M57" i="12"/>
  <c r="M58" i="12"/>
  <c r="M60" i="12"/>
  <c r="M62" i="12"/>
  <c r="M11" i="12"/>
  <c r="M12" i="12"/>
  <c r="M13" i="12"/>
  <c r="M15" i="12"/>
  <c r="M16" i="12"/>
  <c r="M17" i="12"/>
  <c r="M18" i="12"/>
  <c r="M20" i="12"/>
  <c r="H37" i="11" l="1"/>
  <c r="G14" i="12"/>
  <c r="I14" i="12" s="1"/>
  <c r="K14" i="12"/>
  <c r="H9" i="11" s="1"/>
  <c r="J14" i="12" l="1"/>
  <c r="M14" i="12"/>
  <c r="K139" i="12"/>
  <c r="H60" i="11" s="1"/>
  <c r="K137" i="12"/>
  <c r="H59" i="11" s="1"/>
  <c r="K135" i="12"/>
  <c r="H58" i="11" s="1"/>
  <c r="L134" i="12"/>
  <c r="K102" i="12"/>
  <c r="H42" i="11" s="1"/>
  <c r="K99" i="12"/>
  <c r="H41" i="11" s="1"/>
  <c r="K97" i="12"/>
  <c r="H40" i="11" s="1"/>
  <c r="K95" i="12"/>
  <c r="H39" i="11" s="1"/>
  <c r="K93" i="12"/>
  <c r="H38" i="11" s="1"/>
  <c r="K91" i="12"/>
  <c r="K61" i="12"/>
  <c r="H24" i="11" s="1"/>
  <c r="K59" i="12"/>
  <c r="H23" i="11" s="1"/>
  <c r="H22" i="11"/>
  <c r="L56" i="12"/>
  <c r="L57" i="12"/>
  <c r="K43" i="12"/>
  <c r="H21" i="11" s="1"/>
  <c r="K19" i="12"/>
  <c r="H10" i="11" s="1"/>
  <c r="K10" i="12"/>
  <c r="H8" i="11" s="1"/>
  <c r="H7" i="11" s="1"/>
  <c r="H36" i="11" l="1"/>
  <c r="H50" i="11" s="1"/>
  <c r="H20" i="11"/>
  <c r="H30" i="11" s="1"/>
  <c r="K127" i="12"/>
  <c r="K154" i="12" s="1"/>
  <c r="H57" i="11"/>
  <c r="H56" i="11" s="1"/>
  <c r="H66" i="11" s="1"/>
  <c r="H15" i="11"/>
  <c r="K9" i="12"/>
  <c r="K37" i="12" s="1"/>
  <c r="K90" i="12"/>
  <c r="K122" i="12" s="1"/>
  <c r="K42" i="12"/>
  <c r="K84" i="12" s="1"/>
  <c r="E37" i="11"/>
  <c r="H93" i="12"/>
  <c r="E9" i="11"/>
  <c r="D37" i="11"/>
  <c r="D57" i="11"/>
  <c r="L140" i="12"/>
  <c r="I140" i="12"/>
  <c r="H139" i="12"/>
  <c r="D60" i="11"/>
  <c r="L138" i="12"/>
  <c r="I138" i="12"/>
  <c r="H137" i="12"/>
  <c r="D59" i="11"/>
  <c r="I130" i="12"/>
  <c r="L130" i="12"/>
  <c r="I131" i="12"/>
  <c r="L131" i="12"/>
  <c r="I133" i="12"/>
  <c r="L133" i="12"/>
  <c r="H99" i="12"/>
  <c r="L98" i="12"/>
  <c r="I98" i="12"/>
  <c r="H97" i="12"/>
  <c r="D40" i="11"/>
  <c r="L96" i="12"/>
  <c r="I96" i="12"/>
  <c r="H95" i="12"/>
  <c r="J95" i="12" s="1"/>
  <c r="D39" i="11"/>
  <c r="L94" i="12"/>
  <c r="I94" i="12"/>
  <c r="D38" i="11"/>
  <c r="L92" i="12"/>
  <c r="I92" i="12"/>
  <c r="H91" i="12"/>
  <c r="L47" i="12"/>
  <c r="L48" i="12"/>
  <c r="L49" i="12"/>
  <c r="L50" i="12"/>
  <c r="L51" i="12"/>
  <c r="D21" i="11"/>
  <c r="I51" i="12"/>
  <c r="I50" i="12"/>
  <c r="I49" i="12"/>
  <c r="I48" i="12"/>
  <c r="I47" i="12"/>
  <c r="L16" i="12"/>
  <c r="I16" i="12"/>
  <c r="M91" i="12" l="1"/>
  <c r="J91" i="12"/>
  <c r="E21" i="11"/>
  <c r="F21" i="11" s="1"/>
  <c r="M43" i="12"/>
  <c r="J43" i="12"/>
  <c r="E38" i="11"/>
  <c r="J93" i="12"/>
  <c r="M93" i="12"/>
  <c r="E41" i="11"/>
  <c r="M99" i="12"/>
  <c r="J137" i="12"/>
  <c r="M137" i="12"/>
  <c r="M139" i="12"/>
  <c r="J139" i="12"/>
  <c r="E57" i="11"/>
  <c r="F57" i="11" s="1"/>
  <c r="J128" i="12"/>
  <c r="M95" i="12"/>
  <c r="J97" i="12"/>
  <c r="M97" i="12"/>
  <c r="I9" i="11"/>
  <c r="J9" i="11"/>
  <c r="I37" i="11"/>
  <c r="G37" i="11"/>
  <c r="J37" i="11"/>
  <c r="E39" i="11"/>
  <c r="G39" i="11" s="1"/>
  <c r="I95" i="12"/>
  <c r="E40" i="11"/>
  <c r="E59" i="11"/>
  <c r="E60" i="11"/>
  <c r="I137" i="12"/>
  <c r="I97" i="12"/>
  <c r="I93" i="12"/>
  <c r="I91" i="12"/>
  <c r="F38" i="11"/>
  <c r="I139" i="12"/>
  <c r="L139" i="12"/>
  <c r="L137" i="12"/>
  <c r="L97" i="12"/>
  <c r="L95" i="12"/>
  <c r="L93" i="12"/>
  <c r="L91" i="12"/>
  <c r="L132" i="12"/>
  <c r="L136" i="12"/>
  <c r="I129" i="12"/>
  <c r="I134" i="12"/>
  <c r="I132" i="12"/>
  <c r="I136" i="12"/>
  <c r="L100" i="12"/>
  <c r="L101" i="12"/>
  <c r="L103" i="12"/>
  <c r="I100" i="12"/>
  <c r="I101" i="12"/>
  <c r="I103" i="12"/>
  <c r="L44" i="12"/>
  <c r="L45" i="12"/>
  <c r="L46" i="12"/>
  <c r="L52" i="12"/>
  <c r="L53" i="12"/>
  <c r="L54" i="12"/>
  <c r="L58" i="12"/>
  <c r="L60" i="12"/>
  <c r="L62" i="12"/>
  <c r="I44" i="12"/>
  <c r="I45" i="12"/>
  <c r="I46" i="12"/>
  <c r="I52" i="12"/>
  <c r="I53" i="12"/>
  <c r="I54" i="12"/>
  <c r="I56" i="12"/>
  <c r="I57" i="12"/>
  <c r="I58" i="12"/>
  <c r="I60" i="12"/>
  <c r="I62" i="12"/>
  <c r="L11" i="12"/>
  <c r="L12" i="12"/>
  <c r="L13" i="12"/>
  <c r="L15" i="12"/>
  <c r="L17" i="12"/>
  <c r="L18" i="12"/>
  <c r="L20" i="12"/>
  <c r="L21" i="12"/>
  <c r="I11" i="12"/>
  <c r="I12" i="12"/>
  <c r="I13" i="12"/>
  <c r="I15" i="12"/>
  <c r="I17" i="12"/>
  <c r="I18" i="12"/>
  <c r="I20" i="12"/>
  <c r="I21" i="12"/>
  <c r="F37" i="11"/>
  <c r="J57" i="11" l="1"/>
  <c r="I57" i="11"/>
  <c r="G57" i="11"/>
  <c r="J40" i="11"/>
  <c r="G40" i="11"/>
  <c r="I40" i="11"/>
  <c r="G21" i="11"/>
  <c r="J21" i="11"/>
  <c r="I21" i="11"/>
  <c r="I60" i="11"/>
  <c r="J60" i="11"/>
  <c r="G60" i="11"/>
  <c r="G38" i="11"/>
  <c r="J38" i="11"/>
  <c r="I38" i="11"/>
  <c r="G59" i="11"/>
  <c r="J59" i="11"/>
  <c r="I59" i="11"/>
  <c r="I39" i="11"/>
  <c r="J39" i="11"/>
  <c r="I41" i="11"/>
  <c r="J41" i="11"/>
  <c r="F60" i="11"/>
  <c r="F39" i="11"/>
  <c r="F59" i="11"/>
  <c r="F40" i="11"/>
  <c r="G19" i="12"/>
  <c r="D10" i="11" s="1"/>
  <c r="D9" i="11"/>
  <c r="G9" i="11" s="1"/>
  <c r="G10" i="12"/>
  <c r="D8" i="11" s="1"/>
  <c r="G61" i="12"/>
  <c r="D24" i="11" s="1"/>
  <c r="G59" i="12"/>
  <c r="D23" i="11" s="1"/>
  <c r="G55" i="12"/>
  <c r="D22" i="11" s="1"/>
  <c r="D42" i="11"/>
  <c r="J99" i="12"/>
  <c r="H135" i="12"/>
  <c r="H102" i="12"/>
  <c r="H61" i="12"/>
  <c r="H59" i="12"/>
  <c r="H55" i="12"/>
  <c r="H19" i="12"/>
  <c r="H10" i="12"/>
  <c r="E8" i="11" l="1"/>
  <c r="F8" i="11" s="1"/>
  <c r="J10" i="12"/>
  <c r="M10" i="12"/>
  <c r="E10" i="11"/>
  <c r="F10" i="11" s="1"/>
  <c r="M19" i="12"/>
  <c r="J19" i="12"/>
  <c r="M102" i="12"/>
  <c r="J102" i="12"/>
  <c r="J55" i="12"/>
  <c r="M55" i="12"/>
  <c r="J135" i="12"/>
  <c r="M135" i="12"/>
  <c r="E24" i="11"/>
  <c r="F24" i="11" s="1"/>
  <c r="J61" i="12"/>
  <c r="M61" i="12"/>
  <c r="E23" i="11"/>
  <c r="F23" i="11" s="1"/>
  <c r="J59" i="12"/>
  <c r="M59" i="12"/>
  <c r="H90" i="12"/>
  <c r="H122" i="12" s="1"/>
  <c r="E42" i="11"/>
  <c r="E22" i="11"/>
  <c r="D58" i="11"/>
  <c r="D56" i="11" s="1"/>
  <c r="D66" i="11" s="1"/>
  <c r="G127" i="12"/>
  <c r="G154" i="12" s="1"/>
  <c r="D41" i="11"/>
  <c r="G41" i="11" s="1"/>
  <c r="G90" i="12"/>
  <c r="G122" i="12" s="1"/>
  <c r="H127" i="12"/>
  <c r="H154" i="12" s="1"/>
  <c r="E58" i="11"/>
  <c r="D20" i="11"/>
  <c r="D30" i="11" s="1"/>
  <c r="F9" i="11"/>
  <c r="D7" i="11"/>
  <c r="D15" i="11" s="1"/>
  <c r="I59" i="12"/>
  <c r="L59" i="12"/>
  <c r="L128" i="12"/>
  <c r="L19" i="12"/>
  <c r="I19" i="12"/>
  <c r="L61" i="12"/>
  <c r="I61" i="12"/>
  <c r="I135" i="12"/>
  <c r="L135" i="12"/>
  <c r="L43" i="12"/>
  <c r="I43" i="12"/>
  <c r="I99" i="12"/>
  <c r="L99" i="12"/>
  <c r="I10" i="12"/>
  <c r="L10" i="12"/>
  <c r="L55" i="12"/>
  <c r="I55" i="12"/>
  <c r="L102" i="12"/>
  <c r="I102" i="12"/>
  <c r="L14" i="12"/>
  <c r="G42" i="12"/>
  <c r="G84" i="12" s="1"/>
  <c r="H9" i="12"/>
  <c r="H37" i="12" s="1"/>
  <c r="H42" i="12"/>
  <c r="H84" i="12" s="1"/>
  <c r="G9" i="12"/>
  <c r="G37" i="12" s="1"/>
  <c r="J154" i="12" l="1"/>
  <c r="M154" i="12"/>
  <c r="L154" i="12"/>
  <c r="I154" i="12"/>
  <c r="L122" i="12"/>
  <c r="J122" i="12"/>
  <c r="I122" i="12"/>
  <c r="M122" i="12"/>
  <c r="L84" i="12"/>
  <c r="I84" i="12"/>
  <c r="J84" i="12"/>
  <c r="M84" i="12"/>
  <c r="M37" i="12"/>
  <c r="J37" i="12"/>
  <c r="L37" i="12"/>
  <c r="I37" i="12"/>
  <c r="G42" i="11"/>
  <c r="I42" i="11"/>
  <c r="J42" i="11"/>
  <c r="G10" i="11"/>
  <c r="I10" i="11"/>
  <c r="J10" i="11"/>
  <c r="J9" i="12"/>
  <c r="I9" i="12"/>
  <c r="M9" i="12"/>
  <c r="L9" i="12"/>
  <c r="E7" i="11"/>
  <c r="J90" i="12"/>
  <c r="M90" i="12"/>
  <c r="M42" i="12"/>
  <c r="J42" i="12"/>
  <c r="M127" i="12"/>
  <c r="J127" i="12"/>
  <c r="G23" i="11"/>
  <c r="J23" i="11"/>
  <c r="I23" i="11"/>
  <c r="J58" i="11"/>
  <c r="I58" i="11"/>
  <c r="G58" i="11"/>
  <c r="J22" i="11"/>
  <c r="I22" i="11"/>
  <c r="G22" i="11"/>
  <c r="G24" i="11"/>
  <c r="J24" i="11"/>
  <c r="I24" i="11"/>
  <c r="G8" i="11"/>
  <c r="I8" i="11"/>
  <c r="J8" i="11"/>
  <c r="I42" i="12"/>
  <c r="I127" i="12"/>
  <c r="E56" i="11"/>
  <c r="E66" i="11" s="1"/>
  <c r="F58" i="11"/>
  <c r="E20" i="11"/>
  <c r="E30" i="11" s="1"/>
  <c r="F22" i="11"/>
  <c r="D36" i="11"/>
  <c r="D50" i="11" s="1"/>
  <c r="F41" i="11"/>
  <c r="E36" i="11"/>
  <c r="E50" i="11" s="1"/>
  <c r="F42" i="11"/>
  <c r="L127" i="12"/>
  <c r="L42" i="12"/>
  <c r="L90" i="12"/>
  <c r="I90" i="12"/>
  <c r="I7" i="11" l="1"/>
  <c r="F7" i="11"/>
  <c r="J7" i="11"/>
  <c r="I66" i="11"/>
  <c r="F66" i="11"/>
  <c r="G66" i="11"/>
  <c r="J66" i="11"/>
  <c r="J50" i="11"/>
  <c r="I50" i="11"/>
  <c r="G50" i="11"/>
  <c r="F50" i="11"/>
  <c r="J30" i="11"/>
  <c r="I30" i="11"/>
  <c r="G30" i="11"/>
  <c r="F30" i="11"/>
  <c r="E15" i="11"/>
  <c r="G7" i="11"/>
  <c r="J56" i="11"/>
  <c r="G56" i="11"/>
  <c r="I56" i="11"/>
  <c r="F20" i="11"/>
  <c r="G20" i="11"/>
  <c r="J20" i="11"/>
  <c r="I20" i="11"/>
  <c r="I36" i="11"/>
  <c r="G36" i="11"/>
  <c r="J36" i="11"/>
  <c r="F36" i="11"/>
  <c r="F56" i="11"/>
  <c r="J15" i="11" l="1"/>
  <c r="I15" i="11"/>
  <c r="G15" i="11"/>
  <c r="F15" i="11"/>
</calcChain>
</file>

<file path=xl/sharedStrings.xml><?xml version="1.0" encoding="utf-8"?>
<sst xmlns="http://schemas.openxmlformats.org/spreadsheetml/2006/main" count="588" uniqueCount="182">
  <si>
    <t>１</t>
  </si>
  <si>
    <t>款</t>
    <rPh sb="0" eb="1">
      <t>カン</t>
    </rPh>
    <phoneticPr fontId="1"/>
  </si>
  <si>
    <t>項</t>
    <rPh sb="0" eb="1">
      <t>コウ</t>
    </rPh>
    <phoneticPr fontId="1"/>
  </si>
  <si>
    <t>目</t>
    <rPh sb="0" eb="1">
      <t>モク</t>
    </rPh>
    <phoneticPr fontId="1"/>
  </si>
  <si>
    <t>備考</t>
    <rPh sb="0" eb="2">
      <t>ビコウ</t>
    </rPh>
    <phoneticPr fontId="1"/>
  </si>
  <si>
    <t>営業収益</t>
    <rPh sb="0" eb="2">
      <t>エイギョウ</t>
    </rPh>
    <rPh sb="2" eb="4">
      <t>シュウエキ</t>
    </rPh>
    <phoneticPr fontId="1"/>
  </si>
  <si>
    <t>雑収益</t>
    <rPh sb="0" eb="1">
      <t>ザツ</t>
    </rPh>
    <rPh sb="1" eb="3">
      <t>シュウエキ</t>
    </rPh>
    <phoneticPr fontId="1"/>
  </si>
  <si>
    <t>営業外収益</t>
    <rPh sb="0" eb="2">
      <t>エイギョウ</t>
    </rPh>
    <rPh sb="2" eb="3">
      <t>ガイ</t>
    </rPh>
    <rPh sb="3" eb="5">
      <t>シュウエキ</t>
    </rPh>
    <phoneticPr fontId="1"/>
  </si>
  <si>
    <t>特別利益</t>
    <rPh sb="0" eb="2">
      <t>トクベツ</t>
    </rPh>
    <rPh sb="2" eb="4">
      <t>リエキ</t>
    </rPh>
    <phoneticPr fontId="1"/>
  </si>
  <si>
    <t>固定資産売却益</t>
    <rPh sb="0" eb="4">
      <t>コテイシサン</t>
    </rPh>
    <rPh sb="4" eb="7">
      <t>バイキャクエキ</t>
    </rPh>
    <phoneticPr fontId="1"/>
  </si>
  <si>
    <t>過年度損益修正益</t>
    <rPh sb="0" eb="3">
      <t>カネンド</t>
    </rPh>
    <rPh sb="3" eb="5">
      <t>ソンエキ</t>
    </rPh>
    <rPh sb="5" eb="7">
      <t>シュウセイ</t>
    </rPh>
    <rPh sb="7" eb="8">
      <t>エキ</t>
    </rPh>
    <phoneticPr fontId="1"/>
  </si>
  <si>
    <t>営業費用</t>
    <rPh sb="0" eb="2">
      <t>エイギョウ</t>
    </rPh>
    <rPh sb="2" eb="4">
      <t>ヒヨウ</t>
    </rPh>
    <phoneticPr fontId="1"/>
  </si>
  <si>
    <t>総係費</t>
    <rPh sb="0" eb="2">
      <t>ソウカカリ</t>
    </rPh>
    <rPh sb="2" eb="3">
      <t>ヒ</t>
    </rPh>
    <phoneticPr fontId="1"/>
  </si>
  <si>
    <t>減価償却費</t>
    <rPh sb="0" eb="2">
      <t>ゲンカ</t>
    </rPh>
    <rPh sb="2" eb="5">
      <t>ショウキャクヒ</t>
    </rPh>
    <phoneticPr fontId="1"/>
  </si>
  <si>
    <t>資産減耗費</t>
    <rPh sb="0" eb="2">
      <t>シサン</t>
    </rPh>
    <rPh sb="2" eb="4">
      <t>ゲンモウ</t>
    </rPh>
    <rPh sb="4" eb="5">
      <t>ヒ</t>
    </rPh>
    <phoneticPr fontId="1"/>
  </si>
  <si>
    <t>営業外費用</t>
    <rPh sb="0" eb="3">
      <t>エイギョウガイ</t>
    </rPh>
    <rPh sb="3" eb="5">
      <t>ヒヨウ</t>
    </rPh>
    <phoneticPr fontId="1"/>
  </si>
  <si>
    <t>特別損失</t>
    <rPh sb="0" eb="2">
      <t>トクベツ</t>
    </rPh>
    <rPh sb="2" eb="4">
      <t>ソンシツ</t>
    </rPh>
    <phoneticPr fontId="1"/>
  </si>
  <si>
    <t>過年度損益修正損</t>
    <rPh sb="0" eb="3">
      <t>カネンド</t>
    </rPh>
    <rPh sb="3" eb="5">
      <t>ソンエキ</t>
    </rPh>
    <rPh sb="5" eb="7">
      <t>シュウセイ</t>
    </rPh>
    <rPh sb="7" eb="8">
      <t>ゾン</t>
    </rPh>
    <phoneticPr fontId="1"/>
  </si>
  <si>
    <t>支　　　出</t>
    <rPh sb="0" eb="1">
      <t>ササ</t>
    </rPh>
    <rPh sb="4" eb="5">
      <t>デ</t>
    </rPh>
    <phoneticPr fontId="1"/>
  </si>
  <si>
    <t>収　　　入</t>
    <rPh sb="0" eb="1">
      <t>オサム</t>
    </rPh>
    <rPh sb="4" eb="5">
      <t>イ</t>
    </rPh>
    <phoneticPr fontId="1"/>
  </si>
  <si>
    <t>１</t>
    <phoneticPr fontId="1"/>
  </si>
  <si>
    <t>２</t>
    <phoneticPr fontId="1"/>
  </si>
  <si>
    <t>３</t>
    <phoneticPr fontId="1"/>
  </si>
  <si>
    <t>予備費</t>
    <rPh sb="0" eb="3">
      <t>ヨビヒ</t>
    </rPh>
    <phoneticPr fontId="1"/>
  </si>
  <si>
    <t>建設改良費</t>
    <rPh sb="0" eb="2">
      <t>ケンセツ</t>
    </rPh>
    <rPh sb="2" eb="4">
      <t>カイリョウ</t>
    </rPh>
    <rPh sb="4" eb="5">
      <t>ヒ</t>
    </rPh>
    <phoneticPr fontId="1"/>
  </si>
  <si>
    <t>企業債償還金</t>
    <rPh sb="0" eb="3">
      <t>キギョウサイ</t>
    </rPh>
    <rPh sb="3" eb="6">
      <t>ショウカンキン</t>
    </rPh>
    <phoneticPr fontId="1"/>
  </si>
  <si>
    <t>収益的収入及び支出</t>
    <rPh sb="0" eb="2">
      <t>シュウエキ</t>
    </rPh>
    <rPh sb="2" eb="3">
      <t>テキ</t>
    </rPh>
    <rPh sb="3" eb="5">
      <t>シュウニュウ</t>
    </rPh>
    <rPh sb="5" eb="6">
      <t>オヨ</t>
    </rPh>
    <rPh sb="7" eb="9">
      <t>シシュツ</t>
    </rPh>
    <phoneticPr fontId="1"/>
  </si>
  <si>
    <t>資本的収入及び支出</t>
    <rPh sb="0" eb="3">
      <t>シホンテキ</t>
    </rPh>
    <rPh sb="3" eb="5">
      <t>シュウニュウ</t>
    </rPh>
    <rPh sb="5" eb="6">
      <t>オヨ</t>
    </rPh>
    <rPh sb="7" eb="9">
      <t>シシュツ</t>
    </rPh>
    <phoneticPr fontId="1"/>
  </si>
  <si>
    <t>４</t>
    <phoneticPr fontId="1"/>
  </si>
  <si>
    <t>（単位：千円）</t>
    <rPh sb="1" eb="3">
      <t>タンイ</t>
    </rPh>
    <rPh sb="4" eb="6">
      <t>センエン</t>
    </rPh>
    <phoneticPr fontId="1"/>
  </si>
  <si>
    <t>収益的収入及び支出</t>
    <rPh sb="0" eb="3">
      <t>シュウエキテキ</t>
    </rPh>
    <rPh sb="3" eb="5">
      <t>シュウニュウ</t>
    </rPh>
    <rPh sb="5" eb="6">
      <t>オヨ</t>
    </rPh>
    <rPh sb="7" eb="9">
      <t>シシュツ</t>
    </rPh>
    <phoneticPr fontId="1"/>
  </si>
  <si>
    <t>雑支出</t>
    <rPh sb="0" eb="1">
      <t>ザツ</t>
    </rPh>
    <rPh sb="1" eb="3">
      <t>シシュツ</t>
    </rPh>
    <phoneticPr fontId="1"/>
  </si>
  <si>
    <t>その他負担金</t>
    <rPh sb="2" eb="3">
      <t>タ</t>
    </rPh>
    <rPh sb="3" eb="6">
      <t>フタンキン</t>
    </rPh>
    <phoneticPr fontId="1"/>
  </si>
  <si>
    <t>収　　入</t>
    <rPh sb="0" eb="1">
      <t>オサム</t>
    </rPh>
    <rPh sb="3" eb="4">
      <t>イ</t>
    </rPh>
    <phoneticPr fontId="1"/>
  </si>
  <si>
    <t>支　　出</t>
    <rPh sb="0" eb="1">
      <t>シ</t>
    </rPh>
    <rPh sb="3" eb="4">
      <t>デ</t>
    </rPh>
    <phoneticPr fontId="1"/>
  </si>
  <si>
    <t>１ 営業収益</t>
    <rPh sb="2" eb="4">
      <t>エイギョウ</t>
    </rPh>
    <rPh sb="4" eb="6">
      <t>シュウエキ</t>
    </rPh>
    <phoneticPr fontId="1"/>
  </si>
  <si>
    <t>２ 営業外収益</t>
    <rPh sb="2" eb="5">
      <t>エイギョウガイ</t>
    </rPh>
    <rPh sb="5" eb="7">
      <t>シュウエキ</t>
    </rPh>
    <phoneticPr fontId="1"/>
  </si>
  <si>
    <t>３ 特別利益</t>
    <rPh sb="2" eb="4">
      <t>トクベツ</t>
    </rPh>
    <rPh sb="4" eb="6">
      <t>リエキ</t>
    </rPh>
    <phoneticPr fontId="1"/>
  </si>
  <si>
    <t>１ 営業費用</t>
    <rPh sb="2" eb="4">
      <t>エイギョウ</t>
    </rPh>
    <rPh sb="4" eb="6">
      <t>ヒヨウ</t>
    </rPh>
    <phoneticPr fontId="1"/>
  </si>
  <si>
    <t>２ 営業外費用</t>
    <rPh sb="2" eb="5">
      <t>エイギョウガイ</t>
    </rPh>
    <rPh sb="5" eb="7">
      <t>ヒヨウ</t>
    </rPh>
    <phoneticPr fontId="1"/>
  </si>
  <si>
    <t>３ 特別損失</t>
    <rPh sb="2" eb="4">
      <t>トクベツ</t>
    </rPh>
    <rPh sb="4" eb="6">
      <t>ソンシツ</t>
    </rPh>
    <phoneticPr fontId="1"/>
  </si>
  <si>
    <t>４ 予備費</t>
    <rPh sb="2" eb="5">
      <t>ヨビヒ</t>
    </rPh>
    <phoneticPr fontId="1"/>
  </si>
  <si>
    <t>１ 建設改良費</t>
    <rPh sb="2" eb="4">
      <t>ケンセツ</t>
    </rPh>
    <rPh sb="4" eb="6">
      <t>カイリョウ</t>
    </rPh>
    <rPh sb="6" eb="7">
      <t>ヒ</t>
    </rPh>
    <phoneticPr fontId="1"/>
  </si>
  <si>
    <t>２ 企業債償還金</t>
    <rPh sb="2" eb="4">
      <t>キギョウ</t>
    </rPh>
    <rPh sb="4" eb="5">
      <t>サイ</t>
    </rPh>
    <rPh sb="5" eb="8">
      <t>ショウカンキン</t>
    </rPh>
    <phoneticPr fontId="1"/>
  </si>
  <si>
    <t>消費税及び
地方消費税</t>
    <rPh sb="0" eb="3">
      <t>ショウヒゼイ</t>
    </rPh>
    <rPh sb="3" eb="4">
      <t>オヨ</t>
    </rPh>
    <rPh sb="6" eb="8">
      <t>チホウ</t>
    </rPh>
    <rPh sb="8" eb="11">
      <t>ショウヒゼイ</t>
    </rPh>
    <phoneticPr fontId="1"/>
  </si>
  <si>
    <t>増減率</t>
    <rPh sb="0" eb="2">
      <t>ゾウゲン</t>
    </rPh>
    <rPh sb="2" eb="3">
      <t>リツ</t>
    </rPh>
    <phoneticPr fontId="1"/>
  </si>
  <si>
    <t>雨水処理負担金</t>
    <rPh sb="0" eb="2">
      <t>ウスイ</t>
    </rPh>
    <rPh sb="2" eb="4">
      <t>ショリ</t>
    </rPh>
    <rPh sb="4" eb="7">
      <t>フタンキン</t>
    </rPh>
    <phoneticPr fontId="1"/>
  </si>
  <si>
    <t>３</t>
  </si>
  <si>
    <t>３</t>
    <phoneticPr fontId="1"/>
  </si>
  <si>
    <t>４</t>
  </si>
  <si>
    <t>４</t>
    <phoneticPr fontId="1"/>
  </si>
  <si>
    <t>５</t>
  </si>
  <si>
    <t>５</t>
    <phoneticPr fontId="1"/>
  </si>
  <si>
    <t>他会計負担金</t>
    <rPh sb="0" eb="1">
      <t>ホカ</t>
    </rPh>
    <rPh sb="1" eb="3">
      <t>カイケイ</t>
    </rPh>
    <rPh sb="3" eb="6">
      <t>フタンキン</t>
    </rPh>
    <phoneticPr fontId="1"/>
  </si>
  <si>
    <t>他会計補助金</t>
    <rPh sb="0" eb="1">
      <t>ホカ</t>
    </rPh>
    <rPh sb="1" eb="3">
      <t>カイケイ</t>
    </rPh>
    <rPh sb="3" eb="6">
      <t>ホジョキン</t>
    </rPh>
    <phoneticPr fontId="1"/>
  </si>
  <si>
    <t>長期前受金戻入</t>
    <rPh sb="0" eb="2">
      <t>チョウキ</t>
    </rPh>
    <rPh sb="2" eb="4">
      <t>マエウ</t>
    </rPh>
    <rPh sb="4" eb="5">
      <t>キン</t>
    </rPh>
    <rPh sb="5" eb="7">
      <t>レイニュウ</t>
    </rPh>
    <phoneticPr fontId="1"/>
  </si>
  <si>
    <t>１</t>
    <phoneticPr fontId="1"/>
  </si>
  <si>
    <t>６</t>
  </si>
  <si>
    <t>７</t>
  </si>
  <si>
    <t>８</t>
  </si>
  <si>
    <t>９</t>
  </si>
  <si>
    <t>汚水管渠費</t>
    <rPh sb="0" eb="2">
      <t>オスイ</t>
    </rPh>
    <rPh sb="2" eb="3">
      <t>カン</t>
    </rPh>
    <rPh sb="3" eb="4">
      <t>キョ</t>
    </rPh>
    <rPh sb="4" eb="5">
      <t>ヒ</t>
    </rPh>
    <phoneticPr fontId="1"/>
  </si>
  <si>
    <t>雨水管渠費</t>
    <rPh sb="0" eb="2">
      <t>ウスイ</t>
    </rPh>
    <rPh sb="2" eb="3">
      <t>カン</t>
    </rPh>
    <rPh sb="3" eb="4">
      <t>キョ</t>
    </rPh>
    <rPh sb="4" eb="5">
      <t>ヒ</t>
    </rPh>
    <phoneticPr fontId="1"/>
  </si>
  <si>
    <t>汚水ポンプ場費</t>
    <rPh sb="0" eb="2">
      <t>オスイ</t>
    </rPh>
    <rPh sb="5" eb="6">
      <t>ジョウ</t>
    </rPh>
    <rPh sb="6" eb="7">
      <t>ヒ</t>
    </rPh>
    <phoneticPr fontId="1"/>
  </si>
  <si>
    <t>雨水ポンプ場費</t>
    <rPh sb="0" eb="2">
      <t>ウスイ</t>
    </rPh>
    <rPh sb="5" eb="6">
      <t>ジョウ</t>
    </rPh>
    <rPh sb="6" eb="7">
      <t>ヒ</t>
    </rPh>
    <phoneticPr fontId="1"/>
  </si>
  <si>
    <t>調整池費</t>
    <rPh sb="0" eb="2">
      <t>チョウセイ</t>
    </rPh>
    <rPh sb="2" eb="3">
      <t>イケ</t>
    </rPh>
    <rPh sb="3" eb="4">
      <t>ヒ</t>
    </rPh>
    <phoneticPr fontId="1"/>
  </si>
  <si>
    <t>流域下水道維持管理費</t>
    <rPh sb="0" eb="2">
      <t>リュウイキ</t>
    </rPh>
    <rPh sb="2" eb="5">
      <t>ゲスイドウ</t>
    </rPh>
    <rPh sb="5" eb="7">
      <t>イジ</t>
    </rPh>
    <rPh sb="7" eb="10">
      <t>カンリヒ</t>
    </rPh>
    <phoneticPr fontId="1"/>
  </si>
  <si>
    <t>普及促進費</t>
    <rPh sb="0" eb="2">
      <t>フキュウ</t>
    </rPh>
    <rPh sb="2" eb="4">
      <t>ソクシン</t>
    </rPh>
    <rPh sb="4" eb="5">
      <t>ヒ</t>
    </rPh>
    <phoneticPr fontId="1"/>
  </si>
  <si>
    <t>業務費</t>
    <rPh sb="0" eb="2">
      <t>ギョウム</t>
    </rPh>
    <rPh sb="2" eb="3">
      <t>ヒ</t>
    </rPh>
    <phoneticPr fontId="1"/>
  </si>
  <si>
    <t>支払利息及び企業債取扱諸費</t>
    <rPh sb="0" eb="2">
      <t>シハライ</t>
    </rPh>
    <rPh sb="2" eb="4">
      <t>リソク</t>
    </rPh>
    <rPh sb="4" eb="5">
      <t>オヨ</t>
    </rPh>
    <rPh sb="6" eb="8">
      <t>キギョウ</t>
    </rPh>
    <rPh sb="8" eb="9">
      <t>サイ</t>
    </rPh>
    <rPh sb="9" eb="11">
      <t>トリアツカイ</t>
    </rPh>
    <rPh sb="11" eb="12">
      <t>モロ</t>
    </rPh>
    <rPh sb="12" eb="13">
      <t>ヒ</t>
    </rPh>
    <phoneticPr fontId="1"/>
  </si>
  <si>
    <t>１</t>
    <phoneticPr fontId="1"/>
  </si>
  <si>
    <t>企業債</t>
    <rPh sb="0" eb="2">
      <t>キギョウ</t>
    </rPh>
    <rPh sb="2" eb="3">
      <t>サイ</t>
    </rPh>
    <phoneticPr fontId="1"/>
  </si>
  <si>
    <t>２</t>
  </si>
  <si>
    <t>２</t>
    <phoneticPr fontId="1"/>
  </si>
  <si>
    <t>他会計負担金</t>
    <rPh sb="0" eb="1">
      <t>ホカ</t>
    </rPh>
    <rPh sb="1" eb="3">
      <t>カイケイ</t>
    </rPh>
    <rPh sb="3" eb="6">
      <t>フタンキン</t>
    </rPh>
    <phoneticPr fontId="1"/>
  </si>
  <si>
    <t>他会計補助金</t>
    <rPh sb="0" eb="1">
      <t>ホカ</t>
    </rPh>
    <rPh sb="1" eb="3">
      <t>カイケイ</t>
    </rPh>
    <rPh sb="3" eb="6">
      <t>ホジョキン</t>
    </rPh>
    <phoneticPr fontId="1"/>
  </si>
  <si>
    <t>国庫補助金</t>
    <rPh sb="0" eb="2">
      <t>コッコ</t>
    </rPh>
    <rPh sb="2" eb="5">
      <t>ホジョキン</t>
    </rPh>
    <phoneticPr fontId="1"/>
  </si>
  <si>
    <t>負担金等</t>
    <rPh sb="0" eb="3">
      <t>フタンキン</t>
    </rPh>
    <rPh sb="3" eb="4">
      <t>トウ</t>
    </rPh>
    <phoneticPr fontId="1"/>
  </si>
  <si>
    <t>受益者負担金</t>
    <rPh sb="0" eb="3">
      <t>ジュエキシャ</t>
    </rPh>
    <rPh sb="3" eb="6">
      <t>フタンキン</t>
    </rPh>
    <phoneticPr fontId="1"/>
  </si>
  <si>
    <t>６</t>
    <phoneticPr fontId="1"/>
  </si>
  <si>
    <t>貸付金償還金</t>
    <rPh sb="0" eb="2">
      <t>カシツケ</t>
    </rPh>
    <rPh sb="2" eb="3">
      <t>キン</t>
    </rPh>
    <rPh sb="3" eb="6">
      <t>ショウカンキン</t>
    </rPh>
    <phoneticPr fontId="1"/>
  </si>
  <si>
    <t>事務費</t>
    <rPh sb="0" eb="3">
      <t>ジムヒ</t>
    </rPh>
    <phoneticPr fontId="1"/>
  </si>
  <si>
    <t>貸付金</t>
    <rPh sb="0" eb="2">
      <t>カシツケ</t>
    </rPh>
    <rPh sb="2" eb="3">
      <t>キン</t>
    </rPh>
    <phoneticPr fontId="1"/>
  </si>
  <si>
    <t>１ 企業債</t>
    <rPh sb="2" eb="4">
      <t>キギョウ</t>
    </rPh>
    <rPh sb="4" eb="5">
      <t>サイ</t>
    </rPh>
    <phoneticPr fontId="1"/>
  </si>
  <si>
    <t>２ 他会計負担金</t>
    <rPh sb="2" eb="3">
      <t>ホカ</t>
    </rPh>
    <rPh sb="3" eb="5">
      <t>カイケイ</t>
    </rPh>
    <rPh sb="5" eb="8">
      <t>フタンキン</t>
    </rPh>
    <phoneticPr fontId="1"/>
  </si>
  <si>
    <t>３ 他会計補助金</t>
    <rPh sb="2" eb="3">
      <t>ホカ</t>
    </rPh>
    <rPh sb="3" eb="5">
      <t>カイケイ</t>
    </rPh>
    <rPh sb="5" eb="8">
      <t>ホジョキン</t>
    </rPh>
    <phoneticPr fontId="1"/>
  </si>
  <si>
    <t>４ 国庫補助金</t>
    <rPh sb="2" eb="3">
      <t>コク</t>
    </rPh>
    <rPh sb="3" eb="4">
      <t>コ</t>
    </rPh>
    <rPh sb="4" eb="7">
      <t>ホジョキン</t>
    </rPh>
    <phoneticPr fontId="1"/>
  </si>
  <si>
    <t>５ 負担金等</t>
    <rPh sb="2" eb="5">
      <t>フタンキン</t>
    </rPh>
    <rPh sb="5" eb="6">
      <t>トウ</t>
    </rPh>
    <phoneticPr fontId="1"/>
  </si>
  <si>
    <t>６ 貸付金償還金</t>
    <rPh sb="2" eb="4">
      <t>カシツケ</t>
    </rPh>
    <rPh sb="4" eb="5">
      <t>キン</t>
    </rPh>
    <rPh sb="5" eb="8">
      <t>ショウカンキン</t>
    </rPh>
    <phoneticPr fontId="1"/>
  </si>
  <si>
    <t>３ 貸付金</t>
    <rPh sb="2" eb="4">
      <t>カシツケ</t>
    </rPh>
    <rPh sb="4" eb="5">
      <t>キン</t>
    </rPh>
    <phoneticPr fontId="1"/>
  </si>
  <si>
    <t>その他営業収益</t>
    <rPh sb="2" eb="3">
      <t>ホカ</t>
    </rPh>
    <rPh sb="3" eb="5">
      <t>エイギョウ</t>
    </rPh>
    <rPh sb="5" eb="7">
      <t>シュウエキ</t>
    </rPh>
    <phoneticPr fontId="1"/>
  </si>
  <si>
    <t>※資本的収入が資本的支出に対して不足する額は、減価償却費などの現金支出を伴わない費用などで補てんいたします。</t>
    <rPh sb="1" eb="4">
      <t>シホンテキ</t>
    </rPh>
    <rPh sb="4" eb="6">
      <t>シュウニュウ</t>
    </rPh>
    <rPh sb="7" eb="10">
      <t>シホンテキ</t>
    </rPh>
    <rPh sb="10" eb="12">
      <t>シシュツ</t>
    </rPh>
    <rPh sb="13" eb="14">
      <t>タイ</t>
    </rPh>
    <rPh sb="16" eb="18">
      <t>フソク</t>
    </rPh>
    <rPh sb="20" eb="21">
      <t>ガク</t>
    </rPh>
    <rPh sb="23" eb="25">
      <t>ゲンカ</t>
    </rPh>
    <rPh sb="25" eb="27">
      <t>ショウキャク</t>
    </rPh>
    <rPh sb="27" eb="28">
      <t>ヒ</t>
    </rPh>
    <rPh sb="31" eb="33">
      <t>ゲンキン</t>
    </rPh>
    <rPh sb="33" eb="35">
      <t>シシュツ</t>
    </rPh>
    <rPh sb="36" eb="37">
      <t>トモナ</t>
    </rPh>
    <rPh sb="40" eb="42">
      <t>ヒヨウ</t>
    </rPh>
    <phoneticPr fontId="1"/>
  </si>
  <si>
    <t>３</t>
    <phoneticPr fontId="1"/>
  </si>
  <si>
    <t>１１</t>
    <phoneticPr fontId="1"/>
  </si>
  <si>
    <t>一般会計負担金（雨水）</t>
    <rPh sb="0" eb="2">
      <t>イッパン</t>
    </rPh>
    <rPh sb="2" eb="4">
      <t>カイケイ</t>
    </rPh>
    <rPh sb="4" eb="7">
      <t>フタンキン</t>
    </rPh>
    <rPh sb="8" eb="10">
      <t>ウスイ</t>
    </rPh>
    <phoneticPr fontId="1"/>
  </si>
  <si>
    <t>公共下水道台帳写交付手数料など</t>
    <rPh sb="0" eb="2">
      <t>コウキョウ</t>
    </rPh>
    <rPh sb="2" eb="5">
      <t>ゲスイドウ</t>
    </rPh>
    <rPh sb="5" eb="7">
      <t>ダイチョウ</t>
    </rPh>
    <rPh sb="7" eb="8">
      <t>ウツ</t>
    </rPh>
    <rPh sb="8" eb="10">
      <t>コウフ</t>
    </rPh>
    <rPh sb="10" eb="13">
      <t>テスウリョウ</t>
    </rPh>
    <phoneticPr fontId="1"/>
  </si>
  <si>
    <t>一般会計負担金（基準内）</t>
    <rPh sb="0" eb="2">
      <t>イッパン</t>
    </rPh>
    <rPh sb="2" eb="4">
      <t>カイケイ</t>
    </rPh>
    <rPh sb="4" eb="7">
      <t>フタンキン</t>
    </rPh>
    <rPh sb="8" eb="11">
      <t>キジュンナイ</t>
    </rPh>
    <phoneticPr fontId="1"/>
  </si>
  <si>
    <t>一般会計補助金（基準外）</t>
    <rPh sb="0" eb="2">
      <t>イッパン</t>
    </rPh>
    <rPh sb="2" eb="4">
      <t>カイケイ</t>
    </rPh>
    <rPh sb="4" eb="7">
      <t>ホジョキン</t>
    </rPh>
    <rPh sb="8" eb="10">
      <t>キジュン</t>
    </rPh>
    <rPh sb="10" eb="11">
      <t>ガイ</t>
    </rPh>
    <phoneticPr fontId="1"/>
  </si>
  <si>
    <t>汚水管渠の修繕費など</t>
    <rPh sb="0" eb="2">
      <t>オスイ</t>
    </rPh>
    <rPh sb="2" eb="4">
      <t>カンキョ</t>
    </rPh>
    <rPh sb="5" eb="8">
      <t>シュウゼンヒ</t>
    </rPh>
    <phoneticPr fontId="1"/>
  </si>
  <si>
    <t>雨水管渠の修繕費など</t>
    <rPh sb="0" eb="2">
      <t>ウスイ</t>
    </rPh>
    <rPh sb="2" eb="3">
      <t>カン</t>
    </rPh>
    <rPh sb="3" eb="4">
      <t>キョ</t>
    </rPh>
    <rPh sb="5" eb="8">
      <t>シュウゼンヒ</t>
    </rPh>
    <phoneticPr fontId="1"/>
  </si>
  <si>
    <t>職員給与費、事務用品など</t>
    <rPh sb="0" eb="2">
      <t>ショクイン</t>
    </rPh>
    <rPh sb="2" eb="4">
      <t>キュウヨ</t>
    </rPh>
    <rPh sb="4" eb="5">
      <t>ヒ</t>
    </rPh>
    <rPh sb="6" eb="8">
      <t>ジム</t>
    </rPh>
    <rPh sb="8" eb="10">
      <t>ヨウヒン</t>
    </rPh>
    <phoneticPr fontId="1"/>
  </si>
  <si>
    <t>構築物、機械及び装置など</t>
    <rPh sb="0" eb="3">
      <t>コウチクブツ</t>
    </rPh>
    <rPh sb="4" eb="6">
      <t>キカイ</t>
    </rPh>
    <rPh sb="6" eb="7">
      <t>オヨ</t>
    </rPh>
    <rPh sb="8" eb="10">
      <t>ソウチ</t>
    </rPh>
    <phoneticPr fontId="1"/>
  </si>
  <si>
    <t>消費税及び地方消費税</t>
    <rPh sb="0" eb="3">
      <t>ショウヒゼイ</t>
    </rPh>
    <rPh sb="3" eb="4">
      <t>オヨ</t>
    </rPh>
    <rPh sb="5" eb="7">
      <t>チホウ</t>
    </rPh>
    <rPh sb="7" eb="10">
      <t>ショウヒゼイ</t>
    </rPh>
    <phoneticPr fontId="1"/>
  </si>
  <si>
    <t>予備費</t>
    <rPh sb="0" eb="3">
      <t>ヨビヒ</t>
    </rPh>
    <phoneticPr fontId="1"/>
  </si>
  <si>
    <t>公共下水道事業債など</t>
    <rPh sb="0" eb="2">
      <t>コウキョウ</t>
    </rPh>
    <rPh sb="2" eb="5">
      <t>ゲスイドウ</t>
    </rPh>
    <rPh sb="5" eb="7">
      <t>ジギョウ</t>
    </rPh>
    <rPh sb="7" eb="8">
      <t>サイ</t>
    </rPh>
    <phoneticPr fontId="1"/>
  </si>
  <si>
    <t>社会資本整備総合交付金</t>
    <rPh sb="0" eb="2">
      <t>シャカイ</t>
    </rPh>
    <rPh sb="2" eb="4">
      <t>シホン</t>
    </rPh>
    <rPh sb="4" eb="6">
      <t>セイビ</t>
    </rPh>
    <rPh sb="6" eb="8">
      <t>ソウゴウ</t>
    </rPh>
    <rPh sb="8" eb="11">
      <t>コウフキン</t>
    </rPh>
    <phoneticPr fontId="1"/>
  </si>
  <si>
    <t>水洗便所改造資金回収金</t>
    <rPh sb="0" eb="2">
      <t>スイセン</t>
    </rPh>
    <rPh sb="2" eb="4">
      <t>ベンジョ</t>
    </rPh>
    <rPh sb="4" eb="6">
      <t>カイゾウ</t>
    </rPh>
    <rPh sb="6" eb="8">
      <t>シキン</t>
    </rPh>
    <rPh sb="8" eb="10">
      <t>カイシュウ</t>
    </rPh>
    <rPh sb="10" eb="11">
      <t>キン</t>
    </rPh>
    <phoneticPr fontId="1"/>
  </si>
  <si>
    <t>下水道管布設工事など</t>
    <rPh sb="0" eb="3">
      <t>ゲスイドウ</t>
    </rPh>
    <rPh sb="3" eb="4">
      <t>カン</t>
    </rPh>
    <rPh sb="4" eb="6">
      <t>フセツ</t>
    </rPh>
    <rPh sb="6" eb="8">
      <t>コウジ</t>
    </rPh>
    <phoneticPr fontId="1"/>
  </si>
  <si>
    <t>長期借入金元金償還</t>
    <rPh sb="0" eb="2">
      <t>チョウキ</t>
    </rPh>
    <rPh sb="2" eb="4">
      <t>カリイレ</t>
    </rPh>
    <rPh sb="4" eb="5">
      <t>キン</t>
    </rPh>
    <rPh sb="5" eb="7">
      <t>ガンキン</t>
    </rPh>
    <rPh sb="7" eb="9">
      <t>ショウカン</t>
    </rPh>
    <phoneticPr fontId="1"/>
  </si>
  <si>
    <t>水洗便所改造資金貸付金</t>
    <rPh sb="0" eb="2">
      <t>スイセン</t>
    </rPh>
    <rPh sb="2" eb="4">
      <t>ベンジョ</t>
    </rPh>
    <rPh sb="4" eb="6">
      <t>カイゾウ</t>
    </rPh>
    <rPh sb="6" eb="8">
      <t>シキン</t>
    </rPh>
    <rPh sb="8" eb="10">
      <t>カシツケ</t>
    </rPh>
    <rPh sb="10" eb="11">
      <t>キン</t>
    </rPh>
    <phoneticPr fontId="1"/>
  </si>
  <si>
    <t>汚水管渠
建設改良費</t>
    <rPh sb="0" eb="2">
      <t>オスイ</t>
    </rPh>
    <rPh sb="2" eb="3">
      <t>カン</t>
    </rPh>
    <rPh sb="3" eb="4">
      <t>キョ</t>
    </rPh>
    <rPh sb="5" eb="7">
      <t>ケンセツ</t>
    </rPh>
    <rPh sb="7" eb="9">
      <t>カイリョウ</t>
    </rPh>
    <rPh sb="9" eb="10">
      <t>ヒ</t>
    </rPh>
    <phoneticPr fontId="1"/>
  </si>
  <si>
    <t>汚水ポンプ場
建設改良費</t>
    <rPh sb="0" eb="2">
      <t>オスイ</t>
    </rPh>
    <rPh sb="5" eb="6">
      <t>ジョウ</t>
    </rPh>
    <rPh sb="7" eb="9">
      <t>ケンセツ</t>
    </rPh>
    <rPh sb="9" eb="11">
      <t>カイリョウ</t>
    </rPh>
    <rPh sb="11" eb="12">
      <t>ヒ</t>
    </rPh>
    <phoneticPr fontId="1"/>
  </si>
  <si>
    <t>雨水ポンプ場
建設改良費</t>
    <rPh sb="0" eb="2">
      <t>ウスイ</t>
    </rPh>
    <rPh sb="5" eb="6">
      <t>ジョウ</t>
    </rPh>
    <rPh sb="7" eb="9">
      <t>ケンセツ</t>
    </rPh>
    <rPh sb="9" eb="11">
      <t>カイリョウ</t>
    </rPh>
    <rPh sb="11" eb="12">
      <t>ヒ</t>
    </rPh>
    <phoneticPr fontId="1"/>
  </si>
  <si>
    <t>調整池
建設改良費</t>
    <rPh sb="0" eb="3">
      <t>チョウセイイケ</t>
    </rPh>
    <rPh sb="4" eb="6">
      <t>ケンセツ</t>
    </rPh>
    <rPh sb="6" eb="8">
      <t>カイリョウ</t>
    </rPh>
    <rPh sb="8" eb="9">
      <t>ヒ</t>
    </rPh>
    <phoneticPr fontId="1"/>
  </si>
  <si>
    <t>流域下水道
建設費</t>
    <rPh sb="0" eb="2">
      <t>リュウイキ</t>
    </rPh>
    <rPh sb="2" eb="5">
      <t>ゲスイドウ</t>
    </rPh>
    <rPh sb="6" eb="8">
      <t>ケンセツ</t>
    </rPh>
    <rPh sb="8" eb="9">
      <t>ヒ</t>
    </rPh>
    <phoneticPr fontId="1"/>
  </si>
  <si>
    <t>調整池の維持管理費など</t>
    <rPh sb="0" eb="3">
      <t>チョウセイイケ</t>
    </rPh>
    <rPh sb="4" eb="6">
      <t>イジ</t>
    </rPh>
    <rPh sb="6" eb="9">
      <t>カンリヒ</t>
    </rPh>
    <phoneticPr fontId="1"/>
  </si>
  <si>
    <t>古利根川流域下水道維持管理負担金</t>
    <rPh sb="0" eb="1">
      <t>フル</t>
    </rPh>
    <rPh sb="1" eb="4">
      <t>トネガワ</t>
    </rPh>
    <rPh sb="4" eb="6">
      <t>リュウイキ</t>
    </rPh>
    <rPh sb="6" eb="9">
      <t>ゲスイドウ</t>
    </rPh>
    <rPh sb="9" eb="11">
      <t>イジ</t>
    </rPh>
    <rPh sb="11" eb="13">
      <t>カンリ</t>
    </rPh>
    <rPh sb="13" eb="16">
      <t>フタンキン</t>
    </rPh>
    <phoneticPr fontId="1"/>
  </si>
  <si>
    <t>機械及び装置</t>
    <rPh sb="0" eb="2">
      <t>キカイ</t>
    </rPh>
    <rPh sb="2" eb="3">
      <t>オヨ</t>
    </rPh>
    <rPh sb="4" eb="6">
      <t>ソウチ</t>
    </rPh>
    <phoneticPr fontId="1"/>
  </si>
  <si>
    <t>古利根川流域下水道建設負担金</t>
    <rPh sb="0" eb="1">
      <t>フル</t>
    </rPh>
    <rPh sb="1" eb="4">
      <t>トネガワ</t>
    </rPh>
    <rPh sb="4" eb="6">
      <t>リュウイキ</t>
    </rPh>
    <rPh sb="6" eb="9">
      <t>ゲスイドウ</t>
    </rPh>
    <rPh sb="9" eb="11">
      <t>ケンセツ</t>
    </rPh>
    <rPh sb="11" eb="14">
      <t>フタンキン</t>
    </rPh>
    <phoneticPr fontId="1"/>
  </si>
  <si>
    <t>職員給与費、旅費など</t>
    <rPh sb="0" eb="2">
      <t>ショクイン</t>
    </rPh>
    <rPh sb="2" eb="4">
      <t>キュウヨ</t>
    </rPh>
    <rPh sb="4" eb="5">
      <t>ヒ</t>
    </rPh>
    <rPh sb="6" eb="8">
      <t>リョヒ</t>
    </rPh>
    <phoneticPr fontId="1"/>
  </si>
  <si>
    <t>―</t>
    <phoneticPr fontId="1"/>
  </si>
  <si>
    <t>調整池水面使用料など</t>
    <rPh sb="0" eb="2">
      <t>チョウセイ</t>
    </rPh>
    <rPh sb="2" eb="3">
      <t>イケ</t>
    </rPh>
    <rPh sb="3" eb="5">
      <t>スイメン</t>
    </rPh>
    <rPh sb="5" eb="8">
      <t>シヨウリョウ</t>
    </rPh>
    <phoneticPr fontId="1"/>
  </si>
  <si>
    <t>令和3年度下水道事業会計予算（款・項別）査定状況</t>
    <rPh sb="5" eb="6">
      <t>シタ</t>
    </rPh>
    <rPh sb="6" eb="8">
      <t>スイドウ</t>
    </rPh>
    <rPh sb="8" eb="10">
      <t>ジギョウ</t>
    </rPh>
    <rPh sb="10" eb="12">
      <t>カイケイ</t>
    </rPh>
    <rPh sb="12" eb="14">
      <t>ヨサン</t>
    </rPh>
    <rPh sb="15" eb="16">
      <t>カン</t>
    </rPh>
    <rPh sb="17" eb="18">
      <t>コウ</t>
    </rPh>
    <rPh sb="18" eb="19">
      <t>ベツ</t>
    </rPh>
    <rPh sb="20" eb="22">
      <t>サテイ</t>
    </rPh>
    <rPh sb="22" eb="24">
      <t>ジョウキョウ</t>
    </rPh>
    <phoneticPr fontId="1"/>
  </si>
  <si>
    <t>令和3年度下水道事業会計予算査定状況</t>
    <rPh sb="5" eb="6">
      <t>シタ</t>
    </rPh>
    <rPh sb="6" eb="8">
      <t>スイドウ</t>
    </rPh>
    <rPh sb="8" eb="10">
      <t>ジギョウ</t>
    </rPh>
    <rPh sb="10" eb="12">
      <t>カイケイ</t>
    </rPh>
    <rPh sb="12" eb="14">
      <t>ヨサン</t>
    </rPh>
    <rPh sb="14" eb="16">
      <t>サテイ</t>
    </rPh>
    <rPh sb="16" eb="18">
      <t>ジョウキョウ</t>
    </rPh>
    <phoneticPr fontId="1"/>
  </si>
  <si>
    <t>使用料</t>
    <rPh sb="0" eb="3">
      <t>シヨウリョウ</t>
    </rPh>
    <phoneticPr fontId="1"/>
  </si>
  <si>
    <t>私道内共同排水設備設置補助金など</t>
    <rPh sb="0" eb="2">
      <t>シドウ</t>
    </rPh>
    <rPh sb="2" eb="3">
      <t>ナイ</t>
    </rPh>
    <rPh sb="3" eb="5">
      <t>キョウドウ</t>
    </rPh>
    <rPh sb="5" eb="7">
      <t>ハイスイ</t>
    </rPh>
    <rPh sb="7" eb="9">
      <t>セツビ</t>
    </rPh>
    <rPh sb="9" eb="11">
      <t>セッチ</t>
    </rPh>
    <rPh sb="11" eb="14">
      <t>ホジョキン</t>
    </rPh>
    <phoneticPr fontId="1"/>
  </si>
  <si>
    <t>※令和3年度要求額（Ａ）又は令和2年度当初予算額（Ｃ）が0の場合の増減率は「―」と表記しています。</t>
    <rPh sb="6" eb="9">
      <t>ヨウキュウガク</t>
    </rPh>
    <rPh sb="12" eb="13">
      <t>マタ</t>
    </rPh>
    <rPh sb="19" eb="21">
      <t>トウショ</t>
    </rPh>
    <rPh sb="21" eb="23">
      <t>ヨサン</t>
    </rPh>
    <rPh sb="23" eb="24">
      <t>ガク</t>
    </rPh>
    <rPh sb="30" eb="32">
      <t>バアイ</t>
    </rPh>
    <rPh sb="33" eb="35">
      <t>ゾウゲン</t>
    </rPh>
    <rPh sb="35" eb="36">
      <t>リツ</t>
    </rPh>
    <rPh sb="41" eb="43">
      <t>ヒョウキ</t>
    </rPh>
    <phoneticPr fontId="1"/>
  </si>
  <si>
    <t>農業集落排水処理施設使用料</t>
    <rPh sb="0" eb="2">
      <t>ノウギョウ</t>
    </rPh>
    <rPh sb="2" eb="4">
      <t>シュウラク</t>
    </rPh>
    <rPh sb="4" eb="6">
      <t>ハイスイ</t>
    </rPh>
    <rPh sb="6" eb="8">
      <t>ショリ</t>
    </rPh>
    <rPh sb="8" eb="13">
      <t>シセツシヨウリョウ</t>
    </rPh>
    <rPh sb="10" eb="13">
      <t>シヨウリョウ</t>
    </rPh>
    <phoneticPr fontId="1"/>
  </si>
  <si>
    <t>処理施設占用料</t>
    <rPh sb="0" eb="2">
      <t>ショリ</t>
    </rPh>
    <rPh sb="2" eb="4">
      <t>シセツ</t>
    </rPh>
    <rPh sb="4" eb="6">
      <t>センヨウ</t>
    </rPh>
    <rPh sb="6" eb="7">
      <t>リョウ</t>
    </rPh>
    <phoneticPr fontId="1"/>
  </si>
  <si>
    <t>２</t>
    <phoneticPr fontId="1"/>
  </si>
  <si>
    <t>処理場費</t>
    <rPh sb="0" eb="2">
      <t>ショリ</t>
    </rPh>
    <rPh sb="2" eb="3">
      <t>ジョウ</t>
    </rPh>
    <rPh sb="3" eb="4">
      <t>ヒ</t>
    </rPh>
    <phoneticPr fontId="1"/>
  </si>
  <si>
    <t>総係費</t>
    <rPh sb="0" eb="1">
      <t>ソウ</t>
    </rPh>
    <rPh sb="1" eb="2">
      <t>カカリ</t>
    </rPh>
    <rPh sb="2" eb="3">
      <t>ヒ</t>
    </rPh>
    <phoneticPr fontId="1"/>
  </si>
  <si>
    <t>その他特別損失</t>
    <rPh sb="2" eb="3">
      <t>タ</t>
    </rPh>
    <rPh sb="3" eb="5">
      <t>トクベツ</t>
    </rPh>
    <rPh sb="5" eb="7">
      <t>ソンシツ</t>
    </rPh>
    <phoneticPr fontId="1"/>
  </si>
  <si>
    <t>過年度損益修正損</t>
    <rPh sb="0" eb="3">
      <t>カネンド</t>
    </rPh>
    <rPh sb="3" eb="5">
      <t>ソンエキ</t>
    </rPh>
    <rPh sb="5" eb="7">
      <t>シュウセイ</t>
    </rPh>
    <rPh sb="7" eb="8">
      <t>ソン</t>
    </rPh>
    <phoneticPr fontId="1"/>
  </si>
  <si>
    <t>―</t>
    <phoneticPr fontId="1"/>
  </si>
  <si>
    <t>汚水管渠の修繕費など</t>
    <rPh sb="0" eb="2">
      <t>オスイ</t>
    </rPh>
    <rPh sb="2" eb="3">
      <t>カン</t>
    </rPh>
    <rPh sb="3" eb="4">
      <t>キョ</t>
    </rPh>
    <rPh sb="5" eb="7">
      <t>シュウゼン</t>
    </rPh>
    <rPh sb="7" eb="8">
      <t>ヒ</t>
    </rPh>
    <phoneticPr fontId="1"/>
  </si>
  <si>
    <t>処理場の維持管理費など</t>
    <rPh sb="0" eb="3">
      <t>ショリジョウ</t>
    </rPh>
    <rPh sb="4" eb="6">
      <t>イジ</t>
    </rPh>
    <rPh sb="6" eb="9">
      <t>カンリヒ</t>
    </rPh>
    <phoneticPr fontId="1"/>
  </si>
  <si>
    <t>長期借入金支払利息など</t>
    <rPh sb="0" eb="2">
      <t>チョウキ</t>
    </rPh>
    <rPh sb="2" eb="4">
      <t>カリイレ</t>
    </rPh>
    <rPh sb="4" eb="5">
      <t>キン</t>
    </rPh>
    <rPh sb="5" eb="7">
      <t>シハラ</t>
    </rPh>
    <rPh sb="7" eb="9">
      <t>リソク</t>
    </rPh>
    <phoneticPr fontId="1"/>
  </si>
  <si>
    <t>当年度賞与引当金繰入額など</t>
    <rPh sb="0" eb="3">
      <t>トウネンド</t>
    </rPh>
    <rPh sb="3" eb="5">
      <t>ショウヨ</t>
    </rPh>
    <rPh sb="5" eb="7">
      <t>ヒキアテ</t>
    </rPh>
    <rPh sb="7" eb="8">
      <t>キン</t>
    </rPh>
    <rPh sb="8" eb="10">
      <t>クリイレ</t>
    </rPh>
    <rPh sb="10" eb="11">
      <t>ガク</t>
    </rPh>
    <phoneticPr fontId="1"/>
  </si>
  <si>
    <t>農業集落排水</t>
    <rPh sb="0" eb="6">
      <t>ノウギョウシュウラクハイスイ</t>
    </rPh>
    <phoneticPr fontId="1"/>
  </si>
  <si>
    <t>事業費用</t>
    <phoneticPr fontId="1"/>
  </si>
  <si>
    <t>公共下水道</t>
    <rPh sb="0" eb="2">
      <t>コウキョウ</t>
    </rPh>
    <rPh sb="2" eb="3">
      <t>シタ</t>
    </rPh>
    <rPh sb="3" eb="5">
      <t>スイドウ</t>
    </rPh>
    <phoneticPr fontId="1"/>
  </si>
  <si>
    <t>事業収益</t>
    <phoneticPr fontId="1"/>
  </si>
  <si>
    <t>受益者分担金</t>
    <rPh sb="0" eb="3">
      <t>ジュエキシャ</t>
    </rPh>
    <rPh sb="3" eb="6">
      <t>ブンタンキン</t>
    </rPh>
    <phoneticPr fontId="1"/>
  </si>
  <si>
    <t>農業集落排水事業債など</t>
  </si>
  <si>
    <t>農山漁村地域整備交付金</t>
    <rPh sb="0" eb="4">
      <t>ノウサンギョソン</t>
    </rPh>
    <rPh sb="2" eb="4">
      <t>ギョソン</t>
    </rPh>
    <rPh sb="4" eb="6">
      <t>チイキ</t>
    </rPh>
    <rPh sb="6" eb="8">
      <t>セイビ</t>
    </rPh>
    <rPh sb="8" eb="11">
      <t>コウフキン</t>
    </rPh>
    <phoneticPr fontId="1"/>
  </si>
  <si>
    <t>農業集落排水事業受益者分担金</t>
    <rPh sb="0" eb="6">
      <t>ノウギョウシュウラクハイスイ</t>
    </rPh>
    <rPh sb="6" eb="8">
      <t>ジギョウ</t>
    </rPh>
    <rPh sb="8" eb="11">
      <t>ジュエキシャ</t>
    </rPh>
    <rPh sb="11" eb="14">
      <t>ブンタンキン</t>
    </rPh>
    <phoneticPr fontId="1"/>
  </si>
  <si>
    <t>処理場
建設改良費</t>
    <rPh sb="0" eb="3">
      <t>ショリジョウ</t>
    </rPh>
    <rPh sb="4" eb="6">
      <t>ケンセツ</t>
    </rPh>
    <rPh sb="6" eb="8">
      <t>カイリョウ</t>
    </rPh>
    <rPh sb="8" eb="9">
      <t>ヒ</t>
    </rPh>
    <phoneticPr fontId="1"/>
  </si>
  <si>
    <t>収益的収入合計</t>
    <rPh sb="0" eb="3">
      <t>シュウエキテキ</t>
    </rPh>
    <rPh sb="3" eb="5">
      <t>シュウニュウ</t>
    </rPh>
    <rPh sb="5" eb="7">
      <t>ゴウケイ</t>
    </rPh>
    <phoneticPr fontId="1"/>
  </si>
  <si>
    <t>収益的支出合計</t>
    <rPh sb="0" eb="3">
      <t>シュウエキテキ</t>
    </rPh>
    <rPh sb="3" eb="5">
      <t>シシュツ</t>
    </rPh>
    <rPh sb="5" eb="7">
      <t>ゴウケイ</t>
    </rPh>
    <phoneticPr fontId="1"/>
  </si>
  <si>
    <t>資本的収入合計</t>
    <rPh sb="0" eb="5">
      <t>シホンテキシュウニュウ</t>
    </rPh>
    <rPh sb="5" eb="7">
      <t>ゴウケイ</t>
    </rPh>
    <phoneticPr fontId="1"/>
  </si>
  <si>
    <t>資本的支出合計</t>
    <rPh sb="0" eb="3">
      <t>シホンテキ</t>
    </rPh>
    <rPh sb="3" eb="5">
      <t>シシュツ</t>
    </rPh>
    <rPh sb="5" eb="7">
      <t>ゴウケイ</t>
    </rPh>
    <phoneticPr fontId="1"/>
  </si>
  <si>
    <t>12/12</t>
    <phoneticPr fontId="1"/>
  </si>
  <si>
    <t>廃</t>
    <rPh sb="0" eb="1">
      <t>ハイ</t>
    </rPh>
    <phoneticPr fontId="1"/>
  </si>
  <si>
    <t>収益的収入合計</t>
    <rPh sb="0" eb="7">
      <t>シュウエキテキシュウニュウゴウケイ</t>
    </rPh>
    <phoneticPr fontId="1"/>
  </si>
  <si>
    <t>公共下水道</t>
    <rPh sb="0" eb="2">
      <t>コウキョウ</t>
    </rPh>
    <rPh sb="2" eb="5">
      <t>ゲスイドウ</t>
    </rPh>
    <phoneticPr fontId="1"/>
  </si>
  <si>
    <t>事業資本的</t>
    <rPh sb="2" eb="5">
      <t>シホンテキ</t>
    </rPh>
    <phoneticPr fontId="1"/>
  </si>
  <si>
    <t>収入</t>
    <phoneticPr fontId="1"/>
  </si>
  <si>
    <t>事業資本的</t>
    <rPh sb="2" eb="4">
      <t>シホン</t>
    </rPh>
    <rPh sb="4" eb="5">
      <t>テキ</t>
    </rPh>
    <phoneticPr fontId="1"/>
  </si>
  <si>
    <t>事業資本的</t>
    <rPh sb="2" eb="5">
      <t>シホンテキ</t>
    </rPh>
    <phoneticPr fontId="1"/>
  </si>
  <si>
    <t>支出</t>
    <phoneticPr fontId="1"/>
  </si>
  <si>
    <t>農業集落排水</t>
    <rPh sb="0" eb="2">
      <t>ノウギョウ</t>
    </rPh>
    <rPh sb="2" eb="4">
      <t>シュウラク</t>
    </rPh>
    <rPh sb="4" eb="6">
      <t>ハイスイ</t>
    </rPh>
    <phoneticPr fontId="1"/>
  </si>
  <si>
    <t>事業資本的</t>
    <phoneticPr fontId="1"/>
  </si>
  <si>
    <t>公共下水道使用料</t>
    <rPh sb="0" eb="2">
      <t>コウキョウ</t>
    </rPh>
    <rPh sb="2" eb="5">
      <t>ゲスイドウ</t>
    </rPh>
    <rPh sb="5" eb="8">
      <t>シヨウリョウ</t>
    </rPh>
    <phoneticPr fontId="1"/>
  </si>
  <si>
    <t>１０</t>
    <phoneticPr fontId="1"/>
  </si>
  <si>
    <t>公共下水道事業受益者負担金</t>
    <rPh sb="0" eb="2">
      <t>コウキョウ</t>
    </rPh>
    <rPh sb="2" eb="5">
      <t>ゲスイドウ</t>
    </rPh>
    <rPh sb="5" eb="7">
      <t>ジギョウ</t>
    </rPh>
    <rPh sb="7" eb="9">
      <t>ジュエキ</t>
    </rPh>
    <rPh sb="9" eb="10">
      <t>シャ</t>
    </rPh>
    <rPh sb="10" eb="13">
      <t>フタンキン</t>
    </rPh>
    <phoneticPr fontId="1"/>
  </si>
  <si>
    <t>太田袋地区基本設計</t>
    <rPh sb="0" eb="3">
      <t>オオタブクロ</t>
    </rPh>
    <rPh sb="3" eb="5">
      <t>チク</t>
    </rPh>
    <rPh sb="5" eb="7">
      <t>キホン</t>
    </rPh>
    <rPh sb="7" eb="9">
      <t>セッケイ</t>
    </rPh>
    <phoneticPr fontId="1"/>
  </si>
  <si>
    <t>下新井中継ポンプ場実施設計など</t>
    <rPh sb="0" eb="3">
      <t>シモアライ</t>
    </rPh>
    <rPh sb="3" eb="5">
      <t>チュウケイ</t>
    </rPh>
    <rPh sb="8" eb="9">
      <t>ジョウ</t>
    </rPh>
    <rPh sb="9" eb="11">
      <t>ジッシ</t>
    </rPh>
    <rPh sb="11" eb="13">
      <t>セッケイ</t>
    </rPh>
    <phoneticPr fontId="1"/>
  </si>
  <si>
    <t>桜田雨水ポンプ場実施設計など</t>
    <rPh sb="0" eb="2">
      <t>サクラダ</t>
    </rPh>
    <rPh sb="2" eb="4">
      <t>ウスイ</t>
    </rPh>
    <rPh sb="7" eb="8">
      <t>ジョウ</t>
    </rPh>
    <rPh sb="8" eb="10">
      <t>ジッシ</t>
    </rPh>
    <rPh sb="10" eb="12">
      <t>セッケイ</t>
    </rPh>
    <rPh sb="11" eb="12">
      <t>シセツ</t>
    </rPh>
    <phoneticPr fontId="1"/>
  </si>
  <si>
    <t>汚水ポンプ場の維持管理費など</t>
    <rPh sb="0" eb="2">
      <t>オスイ</t>
    </rPh>
    <rPh sb="5" eb="6">
      <t>ジョウ</t>
    </rPh>
    <rPh sb="7" eb="9">
      <t>イジ</t>
    </rPh>
    <rPh sb="9" eb="12">
      <t>カンリヒ</t>
    </rPh>
    <phoneticPr fontId="1"/>
  </si>
  <si>
    <t>雨水ポンプ場の維持管理費など</t>
    <rPh sb="0" eb="2">
      <t>ウスイ</t>
    </rPh>
    <rPh sb="5" eb="6">
      <t>ジョウ</t>
    </rPh>
    <rPh sb="7" eb="9">
      <t>イジ</t>
    </rPh>
    <rPh sb="9" eb="12">
      <t>カンリヒ</t>
    </rPh>
    <phoneticPr fontId="1"/>
  </si>
  <si>
    <t>使用料徴収委託料</t>
    <rPh sb="0" eb="3">
      <t>シヨウリョウ</t>
    </rPh>
    <rPh sb="3" eb="5">
      <t>チョウシュウ</t>
    </rPh>
    <rPh sb="5" eb="7">
      <t>イタク</t>
    </rPh>
    <rPh sb="7" eb="8">
      <t>リョウ</t>
    </rPh>
    <phoneticPr fontId="1"/>
  </si>
  <si>
    <t>使用料等過年度更正</t>
    <rPh sb="0" eb="3">
      <t>シヨウリョウ</t>
    </rPh>
    <rPh sb="3" eb="4">
      <t>トウ</t>
    </rPh>
    <rPh sb="4" eb="5">
      <t>ス</t>
    </rPh>
    <rPh sb="5" eb="7">
      <t>ネンド</t>
    </rPh>
    <rPh sb="7" eb="9">
      <t>コウセイ</t>
    </rPh>
    <phoneticPr fontId="1"/>
  </si>
  <si>
    <t>使用料徴収委託料</t>
    <rPh sb="0" eb="3">
      <t>シヨウリョウ</t>
    </rPh>
    <rPh sb="3" eb="5">
      <t>チョウシュウ</t>
    </rPh>
    <rPh sb="5" eb="8">
      <t>イタクリョウ</t>
    </rPh>
    <phoneticPr fontId="1"/>
  </si>
  <si>
    <t>使用料過年度更正</t>
    <rPh sb="0" eb="3">
      <t>シヨウリョウ</t>
    </rPh>
    <rPh sb="3" eb="4">
      <t>ス</t>
    </rPh>
    <rPh sb="4" eb="6">
      <t>ネンド</t>
    </rPh>
    <rPh sb="6" eb="8">
      <t>コウセイ</t>
    </rPh>
    <phoneticPr fontId="1"/>
  </si>
  <si>
    <t>款</t>
    <rPh sb="0" eb="1">
      <t>カン</t>
    </rPh>
    <phoneticPr fontId="1"/>
  </si>
  <si>
    <t>項</t>
    <rPh sb="0" eb="1">
      <t>コウ</t>
    </rPh>
    <phoneticPr fontId="1"/>
  </si>
  <si>
    <t>令和３年度
要求額
（Ａ）</t>
    <rPh sb="0" eb="2">
      <t>レイワ</t>
    </rPh>
    <rPh sb="3" eb="5">
      <t>ネンド</t>
    </rPh>
    <rPh sb="6" eb="9">
      <t>ヨウキュウガク</t>
    </rPh>
    <phoneticPr fontId="1"/>
  </si>
  <si>
    <t>令和３年度
上下水道経営課
査定額（Ｂ）</t>
    <rPh sb="0" eb="2">
      <t>レイワ</t>
    </rPh>
    <rPh sb="3" eb="5">
      <t>ネンド</t>
    </rPh>
    <rPh sb="6" eb="8">
      <t>ジョウゲ</t>
    </rPh>
    <rPh sb="8" eb="10">
      <t>スイドウ</t>
    </rPh>
    <rPh sb="10" eb="12">
      <t>ケイエイ</t>
    </rPh>
    <rPh sb="12" eb="13">
      <t>カ</t>
    </rPh>
    <rPh sb="14" eb="16">
      <t>サテイ</t>
    </rPh>
    <rPh sb="16" eb="17">
      <t>ガク</t>
    </rPh>
    <phoneticPr fontId="1"/>
  </si>
  <si>
    <t>比較（Ｂ)－（Ａ)</t>
    <rPh sb="0" eb="2">
      <t>ヒカク</t>
    </rPh>
    <phoneticPr fontId="1"/>
  </si>
  <si>
    <t>令和２年度
予算額
（Ｃ)</t>
    <rPh sb="0" eb="2">
      <t>レイワ</t>
    </rPh>
    <rPh sb="3" eb="5">
      <t>ネンド</t>
    </rPh>
    <rPh sb="4" eb="5">
      <t>ド</t>
    </rPh>
    <rPh sb="6" eb="8">
      <t>ヨサン</t>
    </rPh>
    <rPh sb="8" eb="9">
      <t>ガク</t>
    </rPh>
    <phoneticPr fontId="1"/>
  </si>
  <si>
    <t>比較（Ｂ)－（Ｃ)</t>
    <rPh sb="0" eb="2">
      <t>ヒカク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</si>
</sst>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quot;▲ &quot;#,##0&quot; &quot;"/>
    <numFmt numFmtId="177" formatCode="0.0%&quot; &quot;;&quot;▲ &quot;0.0%&quot; &quot;"/>
  </numFmts>
  <fonts count="9" x14ac:knownFonts="1">
    <font>
      <sz val="11"/>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sz val="12"/>
      <name val="ＭＳ Ｐゴシック"/>
      <family val="3"/>
      <charset val="128"/>
    </font>
    <font>
      <sz val="14"/>
      <name val="ＭＳ Ｐゴシック"/>
      <family val="3"/>
      <charset val="128"/>
    </font>
    <font>
      <sz val="14"/>
      <color theme="1"/>
      <name val="ＭＳ Ｐゴシック"/>
      <family val="3"/>
      <charset val="128"/>
    </font>
    <font>
      <sz val="10"/>
      <color theme="1"/>
      <name val="ＭＳ ゴシック"/>
      <family val="3"/>
      <charset val="128"/>
    </font>
    <font>
      <sz val="9"/>
      <name val="ＭＳ Ｐゴシック"/>
      <family val="3"/>
      <charset val="128"/>
    </font>
  </fonts>
  <fills count="4">
    <fill>
      <patternFill patternType="none"/>
    </fill>
    <fill>
      <patternFill patternType="gray125"/>
    </fill>
    <fill>
      <patternFill patternType="solid">
        <fgColor rgb="FFFFCC99"/>
        <bgColor indexed="64"/>
      </patternFill>
    </fill>
    <fill>
      <patternFill patternType="solid">
        <fgColor theme="5" tint="0.79998168889431442"/>
        <bgColor indexed="64"/>
      </patternFill>
    </fill>
  </fills>
  <borders count="4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38" fontId="3" fillId="0" borderId="0" applyFont="0" applyFill="0" applyBorder="0" applyAlignment="0" applyProtection="0">
      <alignment vertical="center"/>
    </xf>
  </cellStyleXfs>
  <cellXfs count="192">
    <xf numFmtId="0" fontId="0" fillId="0" borderId="0" xfId="0"/>
    <xf numFmtId="49" fontId="2" fillId="0" borderId="0" xfId="0" applyNumberFormat="1" applyFont="1"/>
    <xf numFmtId="49" fontId="2" fillId="0" borderId="0" xfId="0" applyNumberFormat="1" applyFont="1" applyAlignment="1">
      <alignment wrapText="1"/>
    </xf>
    <xf numFmtId="0" fontId="2" fillId="0" borderId="0" xfId="0" applyFont="1"/>
    <xf numFmtId="0" fontId="2" fillId="0" borderId="0" xfId="0" applyFont="1" applyAlignment="1">
      <alignment horizontal="center" vertical="center"/>
    </xf>
    <xf numFmtId="49" fontId="2" fillId="0" borderId="1" xfId="0" applyNumberFormat="1" applyFont="1" applyBorder="1" applyAlignment="1">
      <alignment vertical="center"/>
    </xf>
    <xf numFmtId="49" fontId="2" fillId="0" borderId="3" xfId="0" applyNumberFormat="1" applyFont="1" applyBorder="1" applyAlignment="1">
      <alignment vertical="center"/>
    </xf>
    <xf numFmtId="49" fontId="2" fillId="0" borderId="4" xfId="0" applyNumberFormat="1" applyFont="1" applyBorder="1" applyAlignment="1">
      <alignment vertical="center" wrapText="1" shrinkToFit="1"/>
    </xf>
    <xf numFmtId="0" fontId="2" fillId="0" borderId="0" xfId="0" applyFont="1" applyAlignment="1">
      <alignment vertical="center"/>
    </xf>
    <xf numFmtId="49" fontId="2" fillId="0" borderId="6" xfId="0" applyNumberFormat="1" applyFont="1" applyBorder="1" applyAlignment="1">
      <alignment vertical="center"/>
    </xf>
    <xf numFmtId="49" fontId="2" fillId="0" borderId="8" xfId="0" applyNumberFormat="1" applyFont="1" applyBorder="1" applyAlignment="1">
      <alignment vertical="center"/>
    </xf>
    <xf numFmtId="49" fontId="2" fillId="0" borderId="2" xfId="0" applyNumberFormat="1" applyFont="1" applyBorder="1" applyAlignment="1">
      <alignment vertical="center" wrapText="1" shrinkToFit="1"/>
    </xf>
    <xf numFmtId="49" fontId="2" fillId="0" borderId="10" xfId="0" applyNumberFormat="1" applyFont="1" applyBorder="1" applyAlignment="1">
      <alignment vertical="center"/>
    </xf>
    <xf numFmtId="49" fontId="2" fillId="0" borderId="0" xfId="0" applyNumberFormat="1" applyFont="1" applyBorder="1" applyAlignment="1">
      <alignment vertical="center"/>
    </xf>
    <xf numFmtId="49" fontId="2" fillId="0" borderId="0" xfId="0" applyNumberFormat="1" applyFont="1" applyBorder="1" applyAlignment="1">
      <alignment vertical="center" wrapText="1" shrinkToFit="1"/>
    </xf>
    <xf numFmtId="49" fontId="2" fillId="0" borderId="4" xfId="0" applyNumberFormat="1" applyFont="1" applyBorder="1" applyAlignment="1">
      <alignment vertical="center" wrapText="1"/>
    </xf>
    <xf numFmtId="49" fontId="2" fillId="0" borderId="0" xfId="0" applyNumberFormat="1" applyFont="1" applyBorder="1"/>
    <xf numFmtId="49" fontId="2" fillId="0" borderId="3" xfId="0" applyNumberFormat="1" applyFont="1" applyBorder="1"/>
    <xf numFmtId="49" fontId="2" fillId="0" borderId="5" xfId="0" applyNumberFormat="1" applyFont="1" applyBorder="1" applyAlignment="1">
      <alignment wrapText="1"/>
    </xf>
    <xf numFmtId="49" fontId="2" fillId="0" borderId="10" xfId="0" applyNumberFormat="1" applyFont="1" applyBorder="1"/>
    <xf numFmtId="49" fontId="2" fillId="0" borderId="11" xfId="0" applyNumberFormat="1" applyFont="1" applyBorder="1" applyAlignment="1">
      <alignment vertical="center" wrapText="1" shrinkToFit="1"/>
    </xf>
    <xf numFmtId="49" fontId="2" fillId="0" borderId="2" xfId="0" applyNumberFormat="1" applyFont="1" applyFill="1" applyBorder="1" applyAlignment="1">
      <alignment vertical="center" wrapText="1" shrinkToFit="1"/>
    </xf>
    <xf numFmtId="49" fontId="2" fillId="0" borderId="0" xfId="0" applyNumberFormat="1" applyFont="1" applyAlignment="1">
      <alignment horizontal="left"/>
    </xf>
    <xf numFmtId="49" fontId="2" fillId="0" borderId="0" xfId="0" applyNumberFormat="1" applyFont="1" applyAlignment="1">
      <alignment horizontal="left" wrapText="1"/>
    </xf>
    <xf numFmtId="49" fontId="2" fillId="0" borderId="0" xfId="0" applyNumberFormat="1" applyFont="1" applyBorder="1" applyAlignment="1">
      <alignment horizontal="left" vertical="center"/>
    </xf>
    <xf numFmtId="38" fontId="2" fillId="0" borderId="0" xfId="1" applyFont="1" applyAlignment="1">
      <alignment vertical="center"/>
    </xf>
    <xf numFmtId="38" fontId="2" fillId="0" borderId="0" xfId="1" applyFont="1" applyAlignment="1">
      <alignment vertical="center" wrapText="1"/>
    </xf>
    <xf numFmtId="49" fontId="2" fillId="0" borderId="1" xfId="0" applyNumberFormat="1" applyFont="1" applyFill="1" applyBorder="1" applyAlignment="1">
      <alignment vertical="center"/>
    </xf>
    <xf numFmtId="49" fontId="2" fillId="0" borderId="3" xfId="0" applyNumberFormat="1" applyFont="1" applyFill="1" applyBorder="1" applyAlignment="1">
      <alignment vertical="center"/>
    </xf>
    <xf numFmtId="49" fontId="2" fillId="0" borderId="4" xfId="0" applyNumberFormat="1" applyFont="1" applyFill="1" applyBorder="1" applyAlignment="1">
      <alignment vertical="center" wrapText="1"/>
    </xf>
    <xf numFmtId="49" fontId="2" fillId="0" borderId="6" xfId="0" applyNumberFormat="1" applyFont="1" applyFill="1" applyBorder="1" applyAlignment="1">
      <alignment vertical="center"/>
    </xf>
    <xf numFmtId="49" fontId="2" fillId="0" borderId="10" xfId="0" applyNumberFormat="1" applyFont="1" applyFill="1" applyBorder="1" applyAlignment="1">
      <alignment vertical="center"/>
    </xf>
    <xf numFmtId="49" fontId="2" fillId="0" borderId="4" xfId="0" applyNumberFormat="1" applyFont="1" applyFill="1" applyBorder="1" applyAlignment="1">
      <alignment vertical="center" wrapText="1" shrinkToFit="1"/>
    </xf>
    <xf numFmtId="38" fontId="2" fillId="0" borderId="0" xfId="1" applyFont="1" applyBorder="1" applyAlignment="1">
      <alignment horizontal="center" vertical="center"/>
    </xf>
    <xf numFmtId="49" fontId="2" fillId="0" borderId="2" xfId="0" applyNumberFormat="1" applyFont="1" applyFill="1" applyBorder="1" applyAlignment="1">
      <alignment vertical="center" wrapText="1"/>
    </xf>
    <xf numFmtId="176" fontId="7" fillId="2" borderId="13" xfId="0" applyNumberFormat="1" applyFont="1" applyFill="1" applyBorder="1" applyAlignment="1">
      <alignment horizontal="center" vertical="center"/>
    </xf>
    <xf numFmtId="177" fontId="7" fillId="2" borderId="19" xfId="0" applyNumberFormat="1" applyFont="1" applyFill="1" applyBorder="1" applyAlignment="1">
      <alignment horizontal="center" vertical="center"/>
    </xf>
    <xf numFmtId="176" fontId="2" fillId="0" borderId="0" xfId="1" applyNumberFormat="1" applyFont="1" applyAlignment="1">
      <alignment vertical="center"/>
    </xf>
    <xf numFmtId="176" fontId="2" fillId="0" borderId="4" xfId="1" applyNumberFormat="1" applyFont="1" applyBorder="1" applyAlignment="1">
      <alignment vertical="center"/>
    </xf>
    <xf numFmtId="176" fontId="2" fillId="0" borderId="0" xfId="1" applyNumberFormat="1" applyFont="1" applyBorder="1" applyAlignment="1">
      <alignment vertical="center"/>
    </xf>
    <xf numFmtId="176" fontId="2" fillId="0" borderId="0" xfId="0" applyNumberFormat="1" applyFont="1"/>
    <xf numFmtId="176" fontId="2" fillId="0" borderId="0" xfId="1" applyNumberFormat="1" applyFont="1" applyFill="1" applyBorder="1" applyAlignment="1">
      <alignment vertical="center"/>
    </xf>
    <xf numFmtId="177" fontId="2" fillId="0" borderId="0" xfId="1" applyNumberFormat="1" applyFont="1" applyAlignment="1">
      <alignment vertical="center"/>
    </xf>
    <xf numFmtId="177" fontId="2" fillId="0" borderId="0" xfId="1" applyNumberFormat="1" applyFont="1" applyBorder="1" applyAlignment="1">
      <alignment horizontal="right" vertical="center"/>
    </xf>
    <xf numFmtId="177" fontId="2" fillId="0" borderId="0" xfId="0" applyNumberFormat="1" applyFont="1"/>
    <xf numFmtId="177" fontId="2" fillId="0" borderId="0" xfId="1" applyNumberFormat="1" applyFont="1" applyAlignment="1">
      <alignment horizontal="right" vertical="center"/>
    </xf>
    <xf numFmtId="177" fontId="2" fillId="0" borderId="0" xfId="1" applyNumberFormat="1" applyFont="1" applyFill="1" applyBorder="1" applyAlignment="1">
      <alignment vertical="center"/>
    </xf>
    <xf numFmtId="38" fontId="2" fillId="0" borderId="2" xfId="1" applyFont="1" applyBorder="1" applyAlignment="1">
      <alignment vertical="center" wrapText="1" shrinkToFit="1"/>
    </xf>
    <xf numFmtId="38" fontId="2" fillId="0" borderId="12" xfId="1" applyFont="1" applyBorder="1" applyAlignment="1">
      <alignment vertical="center" wrapText="1"/>
    </xf>
    <xf numFmtId="38" fontId="2" fillId="0" borderId="7" xfId="1" applyFont="1" applyBorder="1" applyAlignment="1">
      <alignment vertical="center" wrapText="1"/>
    </xf>
    <xf numFmtId="38" fontId="2" fillId="0" borderId="9" xfId="1" applyFont="1" applyBorder="1" applyAlignment="1">
      <alignment vertical="center" wrapText="1"/>
    </xf>
    <xf numFmtId="38" fontId="2" fillId="0" borderId="0" xfId="1" applyFont="1" applyBorder="1" applyAlignment="1">
      <alignment horizontal="center" vertical="center" wrapText="1"/>
    </xf>
    <xf numFmtId="38" fontId="2" fillId="0" borderId="4" xfId="1" applyFont="1" applyBorder="1" applyAlignment="1">
      <alignment vertical="center" wrapText="1"/>
    </xf>
    <xf numFmtId="38" fontId="2" fillId="0" borderId="2" xfId="1" applyFont="1" applyBorder="1" applyAlignment="1">
      <alignment vertical="center" wrapText="1"/>
    </xf>
    <xf numFmtId="38" fontId="2" fillId="0" borderId="21" xfId="1" applyFont="1" applyBorder="1" applyAlignment="1">
      <alignment vertical="center"/>
    </xf>
    <xf numFmtId="177" fontId="2" fillId="0" borderId="22" xfId="1" applyNumberFormat="1" applyFont="1" applyBorder="1" applyAlignment="1">
      <alignment horizontal="right" vertical="center"/>
    </xf>
    <xf numFmtId="38" fontId="2" fillId="0" borderId="23" xfId="1" applyFont="1" applyBorder="1" applyAlignment="1">
      <alignment vertical="center"/>
    </xf>
    <xf numFmtId="38" fontId="2" fillId="0" borderId="24" xfId="1" applyFont="1" applyBorder="1" applyAlignment="1">
      <alignment vertical="center"/>
    </xf>
    <xf numFmtId="177" fontId="2" fillId="0" borderId="22" xfId="1" applyNumberFormat="1" applyFont="1" applyBorder="1" applyAlignment="1">
      <alignment horizontal="center" vertical="center"/>
    </xf>
    <xf numFmtId="176" fontId="2" fillId="0" borderId="27" xfId="1" applyNumberFormat="1" applyFont="1" applyBorder="1" applyAlignment="1">
      <alignment vertical="center"/>
    </xf>
    <xf numFmtId="177" fontId="2" fillId="0" borderId="28" xfId="1" applyNumberFormat="1" applyFont="1" applyBorder="1" applyAlignment="1">
      <alignment horizontal="right" vertical="center"/>
    </xf>
    <xf numFmtId="176" fontId="2" fillId="3" borderId="20" xfId="1" applyNumberFormat="1" applyFont="1" applyFill="1" applyBorder="1" applyAlignment="1">
      <alignment vertical="center"/>
    </xf>
    <xf numFmtId="176" fontId="2" fillId="3" borderId="4" xfId="1" applyNumberFormat="1" applyFont="1" applyFill="1" applyBorder="1" applyAlignment="1">
      <alignment vertical="center"/>
    </xf>
    <xf numFmtId="177" fontId="2" fillId="3" borderId="22" xfId="1" applyNumberFormat="1" applyFont="1" applyFill="1" applyBorder="1" applyAlignment="1">
      <alignment vertical="center"/>
    </xf>
    <xf numFmtId="177" fontId="2" fillId="3" borderId="22" xfId="1" applyNumberFormat="1" applyFont="1" applyFill="1" applyBorder="1" applyAlignment="1">
      <alignment horizontal="center" vertical="center"/>
    </xf>
    <xf numFmtId="176" fontId="2" fillId="3" borderId="29" xfId="1" applyNumberFormat="1" applyFont="1" applyFill="1" applyBorder="1" applyAlignment="1">
      <alignment vertical="center"/>
    </xf>
    <xf numFmtId="176" fontId="2" fillId="3" borderId="27" xfId="1" applyNumberFormat="1" applyFont="1" applyFill="1" applyBorder="1" applyAlignment="1">
      <alignment vertical="center"/>
    </xf>
    <xf numFmtId="177" fontId="2" fillId="3" borderId="28" xfId="1" applyNumberFormat="1" applyFont="1" applyFill="1" applyBorder="1" applyAlignment="1">
      <alignment vertical="center"/>
    </xf>
    <xf numFmtId="49" fontId="2" fillId="0" borderId="7" xfId="0" applyNumberFormat="1" applyFont="1" applyBorder="1" applyAlignment="1">
      <alignment vertical="center" wrapText="1"/>
    </xf>
    <xf numFmtId="49" fontId="2" fillId="0" borderId="9" xfId="0" applyNumberFormat="1" applyFont="1" applyBorder="1" applyAlignment="1">
      <alignment vertical="center" wrapText="1"/>
    </xf>
    <xf numFmtId="49" fontId="2" fillId="0" borderId="0" xfId="0" applyNumberFormat="1" applyFont="1" applyBorder="1" applyAlignment="1">
      <alignment vertical="center" wrapText="1"/>
    </xf>
    <xf numFmtId="49" fontId="2" fillId="0" borderId="0" xfId="0" applyNumberFormat="1" applyFont="1" applyBorder="1" applyAlignment="1">
      <alignment wrapText="1"/>
    </xf>
    <xf numFmtId="49" fontId="2" fillId="0" borderId="11" xfId="0" applyNumberFormat="1" applyFont="1" applyBorder="1" applyAlignment="1">
      <alignment wrapText="1"/>
    </xf>
    <xf numFmtId="49" fontId="2" fillId="0" borderId="7" xfId="0" applyNumberFormat="1" applyFont="1" applyFill="1" applyBorder="1" applyAlignment="1">
      <alignment vertical="center" wrapText="1" shrinkToFit="1"/>
    </xf>
    <xf numFmtId="49" fontId="2" fillId="0" borderId="7" xfId="0" applyNumberFormat="1" applyFont="1" applyFill="1" applyBorder="1" applyAlignment="1">
      <alignment vertical="center" wrapText="1"/>
    </xf>
    <xf numFmtId="49" fontId="2" fillId="0" borderId="9" xfId="0" applyNumberFormat="1" applyFont="1" applyFill="1" applyBorder="1" applyAlignment="1">
      <alignment vertical="center" wrapText="1"/>
    </xf>
    <xf numFmtId="49" fontId="2" fillId="0" borderId="0" xfId="0" applyNumberFormat="1" applyFont="1" applyBorder="1" applyAlignment="1">
      <alignment horizontal="left" vertical="center" wrapText="1"/>
    </xf>
    <xf numFmtId="49" fontId="2" fillId="0" borderId="2" xfId="0" applyNumberFormat="1" applyFont="1" applyBorder="1" applyAlignment="1">
      <alignment vertical="center" wrapText="1"/>
    </xf>
    <xf numFmtId="176" fontId="2" fillId="0" borderId="3" xfId="0" applyNumberFormat="1" applyFont="1" applyBorder="1" applyAlignment="1">
      <alignment vertical="center"/>
    </xf>
    <xf numFmtId="176" fontId="2" fillId="0" borderId="10" xfId="0" applyNumberFormat="1" applyFont="1" applyBorder="1" applyAlignment="1">
      <alignment vertical="center"/>
    </xf>
    <xf numFmtId="176" fontId="2" fillId="0" borderId="0" xfId="0" applyNumberFormat="1" applyFont="1" applyBorder="1" applyAlignment="1">
      <alignment vertical="center"/>
    </xf>
    <xf numFmtId="176" fontId="2" fillId="0" borderId="0" xfId="0" applyNumberFormat="1" applyFont="1" applyAlignment="1">
      <alignment horizontal="left"/>
    </xf>
    <xf numFmtId="176" fontId="2" fillId="0" borderId="0" xfId="0" applyNumberFormat="1" applyFont="1" applyBorder="1" applyAlignment="1">
      <alignment horizontal="left"/>
    </xf>
    <xf numFmtId="176" fontId="2" fillId="0" borderId="5" xfId="0" applyNumberFormat="1" applyFont="1" applyBorder="1" applyAlignment="1">
      <alignment horizontal="right" vertical="center"/>
    </xf>
    <xf numFmtId="176" fontId="2" fillId="0" borderId="0" xfId="0" applyNumberFormat="1" applyFont="1" applyBorder="1"/>
    <xf numFmtId="176" fontId="2" fillId="0" borderId="0" xfId="0" applyNumberFormat="1" applyFont="1" applyBorder="1" applyAlignment="1">
      <alignment horizontal="right" vertical="center"/>
    </xf>
    <xf numFmtId="176" fontId="2" fillId="0" borderId="11" xfId="0" applyNumberFormat="1" applyFont="1" applyBorder="1"/>
    <xf numFmtId="176" fontId="2" fillId="0" borderId="0" xfId="0" applyNumberFormat="1" applyFont="1" applyFill="1" applyBorder="1" applyAlignment="1">
      <alignment horizontal="right" vertical="center"/>
    </xf>
    <xf numFmtId="177" fontId="2" fillId="0" borderId="3" xfId="0" applyNumberFormat="1" applyFont="1" applyBorder="1" applyAlignment="1">
      <alignment horizontal="right" vertical="center"/>
    </xf>
    <xf numFmtId="177" fontId="2" fillId="0" borderId="0" xfId="0" applyNumberFormat="1" applyFont="1" applyBorder="1" applyAlignment="1">
      <alignment vertical="center"/>
    </xf>
    <xf numFmtId="177" fontId="2" fillId="0" borderId="3" xfId="0" applyNumberFormat="1" applyFont="1" applyBorder="1" applyAlignment="1">
      <alignment horizontal="center" vertical="center"/>
    </xf>
    <xf numFmtId="177" fontId="2" fillId="0" borderId="11" xfId="0" applyNumberFormat="1" applyFont="1" applyBorder="1"/>
    <xf numFmtId="177" fontId="2" fillId="0" borderId="0" xfId="0" applyNumberFormat="1" applyFont="1" applyBorder="1" applyAlignment="1">
      <alignment horizontal="right" vertical="center"/>
    </xf>
    <xf numFmtId="177" fontId="2" fillId="0" borderId="0" xfId="0" applyNumberFormat="1" applyFont="1" applyBorder="1" applyAlignment="1">
      <alignment horizontal="left"/>
    </xf>
    <xf numFmtId="177" fontId="2" fillId="0" borderId="0" xfId="0" applyNumberFormat="1" applyFont="1" applyFill="1" applyBorder="1" applyAlignment="1">
      <alignment vertical="center"/>
    </xf>
    <xf numFmtId="177" fontId="2" fillId="0" borderId="0" xfId="0" applyNumberFormat="1" applyFont="1" applyFill="1" applyBorder="1" applyAlignment="1">
      <alignment horizontal="right" vertical="center"/>
    </xf>
    <xf numFmtId="176" fontId="2" fillId="0" borderId="12" xfId="0" applyNumberFormat="1" applyFont="1" applyBorder="1" applyAlignment="1">
      <alignment vertical="center"/>
    </xf>
    <xf numFmtId="177" fontId="7" fillId="2" borderId="3" xfId="0" applyNumberFormat="1" applyFont="1" applyFill="1" applyBorder="1" applyAlignment="1">
      <alignment horizontal="center" vertical="center"/>
    </xf>
    <xf numFmtId="176" fontId="2" fillId="3" borderId="20" xfId="0" applyNumberFormat="1" applyFont="1" applyFill="1" applyBorder="1" applyAlignment="1">
      <alignment horizontal="right" vertical="center"/>
    </xf>
    <xf numFmtId="176" fontId="2" fillId="3" borderId="12" xfId="0" applyNumberFormat="1" applyFont="1" applyFill="1" applyBorder="1" applyAlignment="1">
      <alignment horizontal="right" vertical="center"/>
    </xf>
    <xf numFmtId="177" fontId="2" fillId="3" borderId="19" xfId="0" applyNumberFormat="1" applyFont="1" applyFill="1" applyBorder="1" applyAlignment="1">
      <alignment vertical="center"/>
    </xf>
    <xf numFmtId="176" fontId="2" fillId="3" borderId="29" xfId="0" applyNumberFormat="1" applyFont="1" applyFill="1" applyBorder="1" applyAlignment="1">
      <alignment horizontal="right" vertical="center"/>
    </xf>
    <xf numFmtId="176" fontId="2" fillId="3" borderId="36" xfId="0" applyNumberFormat="1" applyFont="1" applyFill="1" applyBorder="1" applyAlignment="1">
      <alignment horizontal="right" vertical="center"/>
    </xf>
    <xf numFmtId="177" fontId="2" fillId="3" borderId="37" xfId="0" applyNumberFormat="1" applyFont="1" applyFill="1" applyBorder="1" applyAlignment="1">
      <alignment vertical="center"/>
    </xf>
    <xf numFmtId="49" fontId="2" fillId="0" borderId="21" xfId="0" applyNumberFormat="1" applyFont="1" applyBorder="1" applyAlignment="1">
      <alignment vertical="center"/>
    </xf>
    <xf numFmtId="49" fontId="2" fillId="0" borderId="23" xfId="0" applyNumberFormat="1" applyFont="1" applyBorder="1" applyAlignment="1">
      <alignment vertical="center"/>
    </xf>
    <xf numFmtId="49" fontId="2" fillId="0" borderId="38" xfId="0" applyNumberFormat="1" applyFont="1" applyBorder="1" applyAlignment="1">
      <alignment vertical="center"/>
    </xf>
    <xf numFmtId="49" fontId="2" fillId="0" borderId="39" xfId="0" applyNumberFormat="1" applyFont="1" applyBorder="1" applyAlignment="1">
      <alignment vertical="center" wrapText="1"/>
    </xf>
    <xf numFmtId="49" fontId="2" fillId="0" borderId="40" xfId="0" applyNumberFormat="1" applyFont="1" applyBorder="1" applyAlignment="1">
      <alignment vertical="center"/>
    </xf>
    <xf numFmtId="49" fontId="2" fillId="0" borderId="41" xfId="0" applyNumberFormat="1" applyFont="1" applyBorder="1" applyAlignment="1">
      <alignment vertical="center"/>
    </xf>
    <xf numFmtId="49" fontId="2" fillId="0" borderId="27" xfId="0" applyNumberFormat="1" applyFont="1" applyBorder="1" applyAlignment="1">
      <alignment vertical="center" wrapText="1" shrinkToFit="1"/>
    </xf>
    <xf numFmtId="176" fontId="2" fillId="0" borderId="40" xfId="0" applyNumberFormat="1" applyFont="1" applyBorder="1" applyAlignment="1">
      <alignment vertical="center"/>
    </xf>
    <xf numFmtId="176" fontId="2" fillId="0" borderId="36" xfId="0" applyNumberFormat="1" applyFont="1" applyBorder="1" applyAlignment="1">
      <alignment vertical="center"/>
    </xf>
    <xf numFmtId="176" fontId="2" fillId="0" borderId="26" xfId="0" applyNumberFormat="1" applyFont="1" applyBorder="1" applyAlignment="1">
      <alignment horizontal="right" vertical="center"/>
    </xf>
    <xf numFmtId="177" fontId="2" fillId="0" borderId="41" xfId="0" applyNumberFormat="1" applyFont="1" applyBorder="1" applyAlignment="1">
      <alignment horizontal="right" vertical="center"/>
    </xf>
    <xf numFmtId="49" fontId="2" fillId="0" borderId="24" xfId="0" applyNumberFormat="1" applyFont="1" applyBorder="1" applyAlignment="1">
      <alignment vertical="center"/>
    </xf>
    <xf numFmtId="177" fontId="2" fillId="3" borderId="19" xfId="0" applyNumberFormat="1" applyFont="1" applyFill="1" applyBorder="1" applyAlignment="1">
      <alignment horizontal="center" vertical="center"/>
    </xf>
    <xf numFmtId="177" fontId="2" fillId="3" borderId="37" xfId="0" applyNumberFormat="1" applyFont="1" applyFill="1" applyBorder="1" applyAlignment="1">
      <alignment horizontal="right" vertical="center"/>
    </xf>
    <xf numFmtId="0" fontId="0" fillId="0" borderId="0" xfId="0" applyFont="1" applyBorder="1" applyAlignment="1">
      <alignment horizontal="center" vertical="center" wrapText="1"/>
    </xf>
    <xf numFmtId="0" fontId="2" fillId="0" borderId="0" xfId="0" applyFont="1" applyBorder="1" applyAlignment="1">
      <alignment horizontal="center" wrapText="1"/>
    </xf>
    <xf numFmtId="177" fontId="2" fillId="0" borderId="0" xfId="1" applyNumberFormat="1" applyFont="1" applyAlignment="1">
      <alignment horizontal="right" vertical="center" wrapText="1"/>
    </xf>
    <xf numFmtId="0" fontId="2" fillId="0" borderId="22" xfId="0" applyFont="1" applyBorder="1" applyAlignment="1">
      <alignment horizontal="center" vertical="center" wrapText="1" shrinkToFit="1"/>
    </xf>
    <xf numFmtId="0" fontId="2" fillId="0" borderId="22" xfId="0" applyFont="1" applyBorder="1" applyAlignment="1">
      <alignment vertical="center" wrapText="1" shrinkToFit="1"/>
    </xf>
    <xf numFmtId="0" fontId="2" fillId="0" borderId="42" xfId="0" applyFont="1" applyBorder="1" applyAlignment="1">
      <alignment vertical="center" wrapText="1" shrinkToFit="1"/>
    </xf>
    <xf numFmtId="0" fontId="2" fillId="0" borderId="0" xfId="0" applyFont="1" applyBorder="1" applyAlignment="1">
      <alignment vertical="center" wrapText="1" shrinkToFit="1"/>
    </xf>
    <xf numFmtId="0" fontId="2" fillId="0" borderId="0" xfId="0" applyFont="1" applyAlignment="1">
      <alignment wrapText="1"/>
    </xf>
    <xf numFmtId="0" fontId="2" fillId="0" borderId="35" xfId="0" applyFont="1" applyBorder="1" applyAlignment="1">
      <alignment vertical="center" wrapText="1" shrinkToFit="1"/>
    </xf>
    <xf numFmtId="0" fontId="2" fillId="0" borderId="0" xfId="0" applyFont="1" applyFill="1" applyBorder="1" applyAlignment="1">
      <alignment vertical="center" wrapText="1" shrinkToFit="1"/>
    </xf>
    <xf numFmtId="177" fontId="2" fillId="0" borderId="19" xfId="0" applyNumberFormat="1" applyFont="1" applyBorder="1" applyAlignment="1">
      <alignment horizontal="right" vertical="center"/>
    </xf>
    <xf numFmtId="49" fontId="2" fillId="0" borderId="23" xfId="0" applyNumberFormat="1" applyFont="1" applyBorder="1"/>
    <xf numFmtId="49" fontId="2" fillId="0" borderId="38" xfId="0" applyNumberFormat="1" applyFont="1" applyBorder="1"/>
    <xf numFmtId="49" fontId="2" fillId="0" borderId="43" xfId="0" applyNumberFormat="1" applyFont="1" applyBorder="1" applyAlignment="1">
      <alignment wrapText="1"/>
    </xf>
    <xf numFmtId="49" fontId="2" fillId="0" borderId="40" xfId="0" applyNumberFormat="1" applyFont="1" applyBorder="1"/>
    <xf numFmtId="49" fontId="2" fillId="0" borderId="43" xfId="0" applyNumberFormat="1" applyFont="1" applyBorder="1" applyAlignment="1">
      <alignment vertical="center" wrapText="1" shrinkToFit="1"/>
    </xf>
    <xf numFmtId="177" fontId="2" fillId="0" borderId="37" xfId="0" applyNumberFormat="1" applyFont="1" applyBorder="1" applyAlignment="1">
      <alignment horizontal="right" vertical="center"/>
    </xf>
    <xf numFmtId="0" fontId="2" fillId="0" borderId="44" xfId="0" applyFont="1" applyBorder="1" applyAlignment="1">
      <alignment vertical="center" wrapText="1" shrinkToFit="1"/>
    </xf>
    <xf numFmtId="0" fontId="2" fillId="0" borderId="45" xfId="0" applyFont="1" applyBorder="1" applyAlignment="1">
      <alignment vertical="center" wrapText="1" shrinkToFit="1"/>
    </xf>
    <xf numFmtId="177" fontId="2" fillId="0" borderId="19" xfId="0" applyNumberFormat="1" applyFont="1" applyBorder="1" applyAlignment="1">
      <alignment horizontal="center" vertical="center"/>
    </xf>
    <xf numFmtId="49" fontId="2" fillId="0" borderId="24" xfId="0" applyNumberFormat="1" applyFont="1" applyBorder="1"/>
    <xf numFmtId="0" fontId="2" fillId="0" borderId="46" xfId="0" applyFont="1" applyBorder="1" applyAlignment="1">
      <alignment vertical="center" wrapText="1" shrinkToFit="1"/>
    </xf>
    <xf numFmtId="176" fontId="2" fillId="0" borderId="41" xfId="0" applyNumberFormat="1" applyFont="1" applyBorder="1" applyAlignment="1">
      <alignment vertical="center"/>
    </xf>
    <xf numFmtId="49" fontId="2" fillId="0" borderId="21" xfId="0" applyNumberFormat="1" applyFont="1" applyFill="1" applyBorder="1" applyAlignment="1">
      <alignment vertical="center"/>
    </xf>
    <xf numFmtId="49" fontId="2" fillId="0" borderId="23" xfId="0" applyNumberFormat="1" applyFont="1" applyFill="1" applyBorder="1" applyAlignment="1">
      <alignment vertical="center"/>
    </xf>
    <xf numFmtId="49" fontId="2" fillId="0" borderId="38" xfId="0" applyNumberFormat="1" applyFont="1" applyFill="1" applyBorder="1" applyAlignment="1">
      <alignment vertical="center"/>
    </xf>
    <xf numFmtId="49" fontId="2" fillId="0" borderId="39" xfId="0" applyNumberFormat="1" applyFont="1" applyFill="1" applyBorder="1" applyAlignment="1">
      <alignment vertical="center" wrapText="1"/>
    </xf>
    <xf numFmtId="49" fontId="2" fillId="0" borderId="40" xfId="0" applyNumberFormat="1" applyFont="1" applyFill="1" applyBorder="1" applyAlignment="1">
      <alignment vertical="center"/>
    </xf>
    <xf numFmtId="49" fontId="2" fillId="0" borderId="41" xfId="0" applyNumberFormat="1" applyFont="1" applyFill="1" applyBorder="1" applyAlignment="1">
      <alignment vertical="center"/>
    </xf>
    <xf numFmtId="49" fontId="2" fillId="0" borderId="27" xfId="0" applyNumberFormat="1" applyFont="1" applyFill="1" applyBorder="1" applyAlignment="1">
      <alignment vertical="center" wrapText="1" shrinkToFit="1"/>
    </xf>
    <xf numFmtId="49" fontId="2" fillId="0" borderId="24" xfId="0" applyNumberFormat="1" applyFont="1" applyFill="1" applyBorder="1" applyAlignment="1">
      <alignment vertical="center"/>
    </xf>
    <xf numFmtId="49" fontId="2" fillId="0" borderId="0" xfId="0" applyNumberFormat="1" applyFont="1" applyAlignment="1">
      <alignment horizontal="center" vertical="center"/>
    </xf>
    <xf numFmtId="49" fontId="2" fillId="0" borderId="0" xfId="0" applyNumberFormat="1" applyFont="1" applyAlignment="1">
      <alignment horizontal="center" vertical="center" wrapText="1"/>
    </xf>
    <xf numFmtId="176" fontId="2" fillId="0" borderId="0" xfId="0" applyNumberFormat="1" applyFont="1" applyAlignment="1">
      <alignment horizontal="center" vertical="center"/>
    </xf>
    <xf numFmtId="177" fontId="2" fillId="0" borderId="0" xfId="0" applyNumberFormat="1" applyFont="1" applyAlignment="1">
      <alignment horizontal="center" vertical="center"/>
    </xf>
    <xf numFmtId="176" fontId="2" fillId="0" borderId="0" xfId="0" applyNumberFormat="1" applyFont="1" applyBorder="1" applyAlignment="1">
      <alignment horizontal="right" vertical="top"/>
    </xf>
    <xf numFmtId="49" fontId="8" fillId="0" borderId="2" xfId="0" applyNumberFormat="1" applyFont="1" applyBorder="1" applyAlignment="1">
      <alignment vertical="center" wrapText="1" shrinkToFit="1"/>
    </xf>
    <xf numFmtId="38" fontId="2" fillId="2" borderId="18" xfId="1" applyFont="1" applyFill="1" applyBorder="1" applyAlignment="1">
      <alignment horizontal="center" vertical="center" wrapText="1"/>
    </xf>
    <xf numFmtId="38" fontId="2" fillId="2" borderId="15" xfId="1" applyFont="1" applyFill="1" applyBorder="1" applyAlignment="1">
      <alignment horizontal="center" vertical="center" wrapText="1"/>
    </xf>
    <xf numFmtId="38" fontId="2" fillId="2" borderId="20" xfId="1" applyFont="1" applyFill="1" applyBorder="1" applyAlignment="1">
      <alignment horizontal="center" vertical="center" wrapText="1"/>
    </xf>
    <xf numFmtId="38" fontId="2" fillId="2" borderId="12" xfId="1" applyFont="1" applyFill="1" applyBorder="1" applyAlignment="1">
      <alignment horizontal="center" vertical="center" wrapText="1"/>
    </xf>
    <xf numFmtId="38" fontId="2" fillId="0" borderId="25" xfId="1" applyFont="1" applyBorder="1" applyAlignment="1">
      <alignment horizontal="center" vertical="center"/>
    </xf>
    <xf numFmtId="38" fontId="2" fillId="0" borderId="26" xfId="1" applyFont="1" applyBorder="1" applyAlignment="1">
      <alignment horizontal="center" vertical="center"/>
    </xf>
    <xf numFmtId="38" fontId="2" fillId="0" borderId="27" xfId="1" applyFont="1" applyBorder="1" applyAlignment="1">
      <alignment horizontal="center" vertical="center"/>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176" fontId="7" fillId="2" borderId="18" xfId="0" applyNumberFormat="1" applyFont="1" applyFill="1" applyBorder="1" applyAlignment="1">
      <alignment horizontal="center" vertical="center" wrapText="1"/>
    </xf>
    <xf numFmtId="176" fontId="7" fillId="2" borderId="20" xfId="0" applyNumberFormat="1"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38" fontId="2" fillId="2" borderId="14" xfId="1" applyFont="1" applyFill="1" applyBorder="1" applyAlignment="1">
      <alignment horizontal="center" vertical="center" wrapText="1"/>
    </xf>
    <xf numFmtId="38" fontId="2" fillId="2" borderId="13" xfId="1" applyFont="1" applyFill="1" applyBorder="1" applyAlignment="1">
      <alignment horizontal="center" vertical="center" wrapText="1"/>
    </xf>
    <xf numFmtId="176" fontId="7" fillId="2" borderId="15" xfId="0" applyNumberFormat="1" applyFont="1" applyFill="1" applyBorder="1" applyAlignment="1">
      <alignment horizontal="center" vertical="center" wrapText="1"/>
    </xf>
    <xf numFmtId="176" fontId="7" fillId="2" borderId="12" xfId="0" applyNumberFormat="1" applyFont="1" applyFill="1" applyBorder="1" applyAlignment="1">
      <alignment horizontal="center" vertical="center"/>
    </xf>
    <xf numFmtId="38" fontId="6" fillId="0" borderId="0" xfId="1" applyFont="1" applyAlignment="1">
      <alignment horizontal="center" vertical="center"/>
    </xf>
    <xf numFmtId="38" fontId="2" fillId="0" borderId="0" xfId="1" applyFont="1" applyAlignment="1">
      <alignment horizontal="center" vertical="center"/>
    </xf>
    <xf numFmtId="0" fontId="2" fillId="2" borderId="17" xfId="0" applyFont="1" applyFill="1" applyBorder="1" applyAlignment="1">
      <alignment horizontal="center" vertical="center" wrapText="1" justifyLastLine="1"/>
    </xf>
    <xf numFmtId="0" fontId="2" fillId="2" borderId="35" xfId="0" applyFont="1" applyFill="1" applyBorder="1" applyAlignment="1">
      <alignment horizontal="center" vertical="center" wrapText="1" justifyLastLine="1"/>
    </xf>
    <xf numFmtId="49" fontId="2" fillId="2" borderId="30" xfId="0" applyNumberFormat="1" applyFont="1" applyFill="1" applyBorder="1" applyAlignment="1">
      <alignment horizontal="center" vertical="center" wrapText="1"/>
    </xf>
    <xf numFmtId="49" fontId="2" fillId="2" borderId="31" xfId="0" applyNumberFormat="1" applyFont="1" applyFill="1" applyBorder="1" applyAlignment="1">
      <alignment horizontal="center" vertical="center" wrapText="1"/>
    </xf>
    <xf numFmtId="49" fontId="2" fillId="2" borderId="24" xfId="0" applyNumberFormat="1"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49" fontId="2" fillId="2" borderId="16" xfId="0"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49" fontId="2" fillId="0" borderId="0" xfId="0" applyNumberFormat="1" applyFont="1" applyAlignment="1">
      <alignment horizontal="center"/>
    </xf>
    <xf numFmtId="49" fontId="5" fillId="0" borderId="0" xfId="0" applyNumberFormat="1" applyFont="1" applyAlignment="1">
      <alignment horizontal="center" vertical="center"/>
    </xf>
    <xf numFmtId="0" fontId="2" fillId="0" borderId="0" xfId="0" applyFont="1" applyAlignment="1">
      <alignment horizontal="center"/>
    </xf>
    <xf numFmtId="0" fontId="7" fillId="2" borderId="34" xfId="0" applyFont="1" applyFill="1" applyBorder="1" applyAlignment="1">
      <alignment horizontal="center" vertical="center" wrapText="1"/>
    </xf>
    <xf numFmtId="0" fontId="2" fillId="2" borderId="32" xfId="0" applyFont="1" applyFill="1" applyBorder="1" applyAlignment="1">
      <alignment horizontal="center" vertical="center" wrapText="1" justifyLastLine="1"/>
    </xf>
    <xf numFmtId="0" fontId="2" fillId="2" borderId="33" xfId="0" applyFont="1" applyFill="1" applyBorder="1" applyAlignment="1">
      <alignment horizontal="center" vertical="center" wrapText="1" justifyLastLine="1"/>
    </xf>
    <xf numFmtId="49" fontId="4" fillId="0" borderId="0" xfId="0" applyNumberFormat="1" applyFont="1" applyAlignment="1">
      <alignment horizontal="center"/>
    </xf>
    <xf numFmtId="49" fontId="2" fillId="0" borderId="25"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27" xfId="0"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tabSelected="1" view="pageBreakPreview" zoomScaleNormal="100" zoomScaleSheetLayoutView="100" workbookViewId="0">
      <selection activeCell="C8" sqref="C8"/>
    </sheetView>
  </sheetViews>
  <sheetFormatPr defaultRowHeight="12" x14ac:dyDescent="0.15"/>
  <cols>
    <col min="1" max="1" width="1.625" style="25" customWidth="1"/>
    <col min="2" max="2" width="12.625" style="26" customWidth="1"/>
    <col min="3" max="3" width="13.625" style="26" customWidth="1"/>
    <col min="4" max="4" width="15.5" style="37" customWidth="1"/>
    <col min="5" max="5" width="16.25" style="37" customWidth="1"/>
    <col min="6" max="6" width="15.625" style="37" customWidth="1"/>
    <col min="7" max="7" width="15.625" style="42" customWidth="1"/>
    <col min="8" max="9" width="15.625" style="37" customWidth="1"/>
    <col min="10" max="10" width="15.625" style="42" customWidth="1"/>
    <col min="11" max="16384" width="9" style="25"/>
  </cols>
  <sheetData>
    <row r="1" spans="1:10" ht="17.25" x14ac:dyDescent="0.15">
      <c r="B1" s="172" t="s">
        <v>122</v>
      </c>
      <c r="C1" s="172"/>
      <c r="D1" s="172"/>
      <c r="E1" s="172"/>
      <c r="F1" s="172"/>
      <c r="G1" s="172"/>
      <c r="H1" s="172"/>
      <c r="I1" s="172"/>
      <c r="J1" s="172"/>
    </row>
    <row r="2" spans="1:10" x14ac:dyDescent="0.15">
      <c r="J2" s="45"/>
    </row>
    <row r="3" spans="1:10" x14ac:dyDescent="0.15">
      <c r="B3" s="173" t="s">
        <v>30</v>
      </c>
      <c r="C3" s="173"/>
      <c r="D3" s="173"/>
      <c r="E3" s="173"/>
      <c r="F3" s="173"/>
      <c r="G3" s="173"/>
      <c r="H3" s="173"/>
      <c r="I3" s="173"/>
      <c r="J3" s="173"/>
    </row>
    <row r="4" spans="1:10" ht="12.75" thickBot="1" x14ac:dyDescent="0.2">
      <c r="A4" s="25" t="s">
        <v>33</v>
      </c>
      <c r="J4" s="45" t="s">
        <v>29</v>
      </c>
    </row>
    <row r="5" spans="1:10" ht="20.100000000000001" customHeight="1" x14ac:dyDescent="0.15">
      <c r="A5" s="155" t="s">
        <v>175</v>
      </c>
      <c r="B5" s="156"/>
      <c r="C5" s="168" t="s">
        <v>176</v>
      </c>
      <c r="D5" s="170" t="s">
        <v>177</v>
      </c>
      <c r="E5" s="170" t="s">
        <v>178</v>
      </c>
      <c r="F5" s="162" t="s">
        <v>179</v>
      </c>
      <c r="G5" s="163"/>
      <c r="H5" s="164" t="s">
        <v>180</v>
      </c>
      <c r="I5" s="166" t="s">
        <v>181</v>
      </c>
      <c r="J5" s="167"/>
    </row>
    <row r="6" spans="1:10" ht="20.100000000000001" customHeight="1" x14ac:dyDescent="0.15">
      <c r="A6" s="157"/>
      <c r="B6" s="158"/>
      <c r="C6" s="169"/>
      <c r="D6" s="171"/>
      <c r="E6" s="171"/>
      <c r="F6" s="35"/>
      <c r="G6" s="36" t="s">
        <v>45</v>
      </c>
      <c r="H6" s="165"/>
      <c r="I6" s="35"/>
      <c r="J6" s="36" t="s">
        <v>45</v>
      </c>
    </row>
    <row r="7" spans="1:10" ht="27.95" customHeight="1" x14ac:dyDescent="0.15">
      <c r="A7" s="54">
        <v>1</v>
      </c>
      <c r="B7" s="47" t="s">
        <v>141</v>
      </c>
      <c r="C7" s="48"/>
      <c r="D7" s="38">
        <f>SUM(D8:D10)</f>
        <v>3747813</v>
      </c>
      <c r="E7" s="38">
        <f>SUM(E8:E10)</f>
        <v>3770538</v>
      </c>
      <c r="F7" s="38">
        <f>+E7-D7</f>
        <v>22725</v>
      </c>
      <c r="G7" s="55">
        <f>+E7/D7-100%</f>
        <v>6.0635362543435267E-3</v>
      </c>
      <c r="H7" s="61">
        <f>SUM(H8:H10)</f>
        <v>3922770</v>
      </c>
      <c r="I7" s="62">
        <f>+E7-H7</f>
        <v>-152232</v>
      </c>
      <c r="J7" s="63">
        <f>+E7/H7-100%</f>
        <v>-3.8807271392408915E-2</v>
      </c>
    </row>
    <row r="8" spans="1:10" ht="27.95" customHeight="1" x14ac:dyDescent="0.15">
      <c r="A8" s="56"/>
      <c r="B8" s="49" t="s">
        <v>142</v>
      </c>
      <c r="C8" s="48" t="s">
        <v>35</v>
      </c>
      <c r="D8" s="38">
        <f>'査定（３条＋４条）'!G10</f>
        <v>1822297</v>
      </c>
      <c r="E8" s="38">
        <f>'査定（３条＋４条）'!H10</f>
        <v>1812589</v>
      </c>
      <c r="F8" s="38">
        <f t="shared" ref="F8:F10" si="0">+E8-D8</f>
        <v>-9708</v>
      </c>
      <c r="G8" s="55">
        <f t="shared" ref="G8:G10" si="1">+E8/D8-100%</f>
        <v>-5.3273423596702507E-3</v>
      </c>
      <c r="H8" s="61">
        <f>'査定（３条＋４条）'!K10</f>
        <v>1834535</v>
      </c>
      <c r="I8" s="62">
        <f t="shared" ref="I8:I10" si="2">+E8-H8</f>
        <v>-21946</v>
      </c>
      <c r="J8" s="63">
        <f t="shared" ref="J8:J10" si="3">+E8/H8-100%</f>
        <v>-1.1962704445540706E-2</v>
      </c>
    </row>
    <row r="9" spans="1:10" ht="27.95" customHeight="1" x14ac:dyDescent="0.15">
      <c r="A9" s="56"/>
      <c r="B9" s="49"/>
      <c r="C9" s="48" t="s">
        <v>36</v>
      </c>
      <c r="D9" s="38">
        <f>'査定（３条＋４条）'!G14</f>
        <v>1925515</v>
      </c>
      <c r="E9" s="38">
        <f>'査定（３条＋４条）'!H14</f>
        <v>1957948</v>
      </c>
      <c r="F9" s="38">
        <f t="shared" si="0"/>
        <v>32433</v>
      </c>
      <c r="G9" s="55">
        <f t="shared" si="1"/>
        <v>1.6843805423484071E-2</v>
      </c>
      <c r="H9" s="61">
        <f>'査定（３条＋４条）'!K14</f>
        <v>2088234</v>
      </c>
      <c r="I9" s="62">
        <f t="shared" si="2"/>
        <v>-130286</v>
      </c>
      <c r="J9" s="63">
        <f t="shared" si="3"/>
        <v>-6.2390517537785461E-2</v>
      </c>
    </row>
    <row r="10" spans="1:10" ht="27.95" customHeight="1" x14ac:dyDescent="0.15">
      <c r="A10" s="57"/>
      <c r="B10" s="50"/>
      <c r="C10" s="48" t="s">
        <v>37</v>
      </c>
      <c r="D10" s="38">
        <f>'査定（３条＋４条）'!G19</f>
        <v>1</v>
      </c>
      <c r="E10" s="38">
        <f>'査定（３条＋４条）'!H19</f>
        <v>1</v>
      </c>
      <c r="F10" s="38">
        <f t="shared" si="0"/>
        <v>0</v>
      </c>
      <c r="G10" s="55">
        <f t="shared" si="1"/>
        <v>0</v>
      </c>
      <c r="H10" s="61">
        <f>'査定（３条＋４条）'!K19</f>
        <v>1</v>
      </c>
      <c r="I10" s="62">
        <f t="shared" si="2"/>
        <v>0</v>
      </c>
      <c r="J10" s="63">
        <f t="shared" si="3"/>
        <v>0</v>
      </c>
    </row>
    <row r="11" spans="1:10" ht="27.95" customHeight="1" x14ac:dyDescent="0.15">
      <c r="A11" s="54">
        <v>2</v>
      </c>
      <c r="B11" s="47" t="s">
        <v>139</v>
      </c>
      <c r="C11" s="48"/>
      <c r="D11" s="38">
        <f>SUM(D12:D14)</f>
        <v>860171</v>
      </c>
      <c r="E11" s="38">
        <f>SUM(E12:E14)</f>
        <v>687977</v>
      </c>
      <c r="F11" s="38">
        <f>+E11-D11</f>
        <v>-172194</v>
      </c>
      <c r="G11" s="55">
        <f>+E11/D11-100%</f>
        <v>-0.20018577701410534</v>
      </c>
      <c r="H11" s="61">
        <f>SUM(H12:H14)</f>
        <v>0</v>
      </c>
      <c r="I11" s="62">
        <f>+E11-H11</f>
        <v>687977</v>
      </c>
      <c r="J11" s="64" t="s">
        <v>134</v>
      </c>
    </row>
    <row r="12" spans="1:10" ht="27.95" customHeight="1" x14ac:dyDescent="0.15">
      <c r="A12" s="56"/>
      <c r="B12" s="49" t="s">
        <v>142</v>
      </c>
      <c r="C12" s="48" t="s">
        <v>35</v>
      </c>
      <c r="D12" s="38">
        <f>'査定（３条＋４条）'!G27</f>
        <v>157110</v>
      </c>
      <c r="E12" s="38">
        <f>'査定（３条＋４条）'!H27</f>
        <v>157110</v>
      </c>
      <c r="F12" s="38">
        <f t="shared" ref="F12:F14" si="4">+E12-D12</f>
        <v>0</v>
      </c>
      <c r="G12" s="55">
        <f t="shared" ref="G12:G13" si="5">+E12/D12-100%</f>
        <v>0</v>
      </c>
      <c r="H12" s="61">
        <f>'査定（３条＋４条）'!K27</f>
        <v>0</v>
      </c>
      <c r="I12" s="62">
        <f t="shared" ref="I12:I14" si="6">+E12-H12</f>
        <v>157110</v>
      </c>
      <c r="J12" s="64" t="s">
        <v>134</v>
      </c>
    </row>
    <row r="13" spans="1:10" ht="27.95" customHeight="1" x14ac:dyDescent="0.15">
      <c r="A13" s="56"/>
      <c r="B13" s="49"/>
      <c r="C13" s="48" t="s">
        <v>36</v>
      </c>
      <c r="D13" s="38">
        <f>'査定（３条＋４条）'!G29</f>
        <v>703061</v>
      </c>
      <c r="E13" s="38">
        <f>'査定（３条＋４条）'!H29</f>
        <v>530866</v>
      </c>
      <c r="F13" s="38">
        <f t="shared" si="4"/>
        <v>-172195</v>
      </c>
      <c r="G13" s="55">
        <f t="shared" si="5"/>
        <v>-0.24492184888651203</v>
      </c>
      <c r="H13" s="61">
        <f>'査定（３条＋４条）'!K29</f>
        <v>0</v>
      </c>
      <c r="I13" s="62">
        <f t="shared" si="6"/>
        <v>530866</v>
      </c>
      <c r="J13" s="64" t="s">
        <v>134</v>
      </c>
    </row>
    <row r="14" spans="1:10" ht="27.95" customHeight="1" x14ac:dyDescent="0.15">
      <c r="A14" s="57"/>
      <c r="B14" s="50"/>
      <c r="C14" s="48" t="s">
        <v>37</v>
      </c>
      <c r="D14" s="38">
        <f>'査定（３条＋４条）'!G34</f>
        <v>0</v>
      </c>
      <c r="E14" s="38">
        <f>'査定（３条＋４条）'!H34</f>
        <v>1</v>
      </c>
      <c r="F14" s="38">
        <f t="shared" si="4"/>
        <v>1</v>
      </c>
      <c r="G14" s="58" t="s">
        <v>134</v>
      </c>
      <c r="H14" s="61">
        <f>'査定（３条＋４条）'!K34</f>
        <v>0</v>
      </c>
      <c r="I14" s="62">
        <f t="shared" si="6"/>
        <v>1</v>
      </c>
      <c r="J14" s="64" t="s">
        <v>134</v>
      </c>
    </row>
    <row r="15" spans="1:10" ht="27.95" customHeight="1" thickBot="1" x14ac:dyDescent="0.2">
      <c r="A15" s="159" t="s">
        <v>148</v>
      </c>
      <c r="B15" s="160"/>
      <c r="C15" s="161"/>
      <c r="D15" s="59">
        <f>D7+D11</f>
        <v>4607984</v>
      </c>
      <c r="E15" s="59">
        <f>E7+E11</f>
        <v>4458515</v>
      </c>
      <c r="F15" s="59">
        <f>+E15-D15</f>
        <v>-149469</v>
      </c>
      <c r="G15" s="60">
        <f>+E15/D15-100%</f>
        <v>-3.2436961586672197E-2</v>
      </c>
      <c r="H15" s="65">
        <f>H7+H11</f>
        <v>3922770</v>
      </c>
      <c r="I15" s="66">
        <f>E15-H15</f>
        <v>535745</v>
      </c>
      <c r="J15" s="67">
        <f>+E15/H15-100%</f>
        <v>0.13657313581984165</v>
      </c>
    </row>
    <row r="16" spans="1:10" ht="27.95" customHeight="1" x14ac:dyDescent="0.15">
      <c r="A16" s="33"/>
      <c r="B16" s="51"/>
      <c r="C16" s="51"/>
      <c r="D16" s="39"/>
      <c r="E16" s="39"/>
      <c r="F16" s="39"/>
      <c r="G16" s="43"/>
      <c r="H16" s="41"/>
      <c r="I16" s="41"/>
      <c r="J16" s="46"/>
    </row>
    <row r="17" spans="1:10" ht="12.75" thickBot="1" x14ac:dyDescent="0.2">
      <c r="A17" s="25" t="s">
        <v>34</v>
      </c>
      <c r="J17" s="45" t="s">
        <v>29</v>
      </c>
    </row>
    <row r="18" spans="1:10" ht="20.100000000000001" customHeight="1" x14ac:dyDescent="0.15">
      <c r="A18" s="155" t="s">
        <v>175</v>
      </c>
      <c r="B18" s="156"/>
      <c r="C18" s="168" t="s">
        <v>176</v>
      </c>
      <c r="D18" s="170" t="s">
        <v>177</v>
      </c>
      <c r="E18" s="170" t="s">
        <v>178</v>
      </c>
      <c r="F18" s="162" t="s">
        <v>179</v>
      </c>
      <c r="G18" s="163"/>
      <c r="H18" s="164" t="s">
        <v>180</v>
      </c>
      <c r="I18" s="166" t="s">
        <v>181</v>
      </c>
      <c r="J18" s="167"/>
    </row>
    <row r="19" spans="1:10" ht="20.100000000000001" customHeight="1" x14ac:dyDescent="0.15">
      <c r="A19" s="157"/>
      <c r="B19" s="158"/>
      <c r="C19" s="169"/>
      <c r="D19" s="171"/>
      <c r="E19" s="171"/>
      <c r="F19" s="35"/>
      <c r="G19" s="36" t="s">
        <v>45</v>
      </c>
      <c r="H19" s="165"/>
      <c r="I19" s="35"/>
      <c r="J19" s="36" t="s">
        <v>45</v>
      </c>
    </row>
    <row r="20" spans="1:10" ht="27.95" customHeight="1" x14ac:dyDescent="0.15">
      <c r="A20" s="54">
        <v>1</v>
      </c>
      <c r="B20" s="47" t="s">
        <v>141</v>
      </c>
      <c r="C20" s="48"/>
      <c r="D20" s="38">
        <f>SUM(D21:D24)</f>
        <v>3719943</v>
      </c>
      <c r="E20" s="38">
        <f>SUM(E21:E24)</f>
        <v>3736950</v>
      </c>
      <c r="F20" s="38">
        <f>+E20-D20</f>
        <v>17007</v>
      </c>
      <c r="G20" s="55">
        <f>+E20/D20-100%</f>
        <v>4.5718442460005448E-3</v>
      </c>
      <c r="H20" s="61">
        <f>SUM(H21:H24)</f>
        <v>3798683</v>
      </c>
      <c r="I20" s="62">
        <f>+E20-H20</f>
        <v>-61733</v>
      </c>
      <c r="J20" s="63">
        <f>+E20/H20-100%</f>
        <v>-1.6251158625239293E-2</v>
      </c>
    </row>
    <row r="21" spans="1:10" ht="27.95" customHeight="1" x14ac:dyDescent="0.15">
      <c r="A21" s="56"/>
      <c r="B21" s="49" t="s">
        <v>140</v>
      </c>
      <c r="C21" s="52" t="s">
        <v>38</v>
      </c>
      <c r="D21" s="38">
        <f>'査定（３条＋４条）'!G43</f>
        <v>3472708</v>
      </c>
      <c r="E21" s="38">
        <f>'査定（３条＋４条）'!H43</f>
        <v>3496288</v>
      </c>
      <c r="F21" s="38">
        <f t="shared" ref="F21:F24" si="7">+E21-D21</f>
        <v>23580</v>
      </c>
      <c r="G21" s="55">
        <f t="shared" ref="G21:G24" si="8">+E21/D21-100%</f>
        <v>6.7900900392432462E-3</v>
      </c>
      <c r="H21" s="61">
        <f>'査定（３条＋４条）'!K43</f>
        <v>3522133</v>
      </c>
      <c r="I21" s="62">
        <f t="shared" ref="I21:I23" si="9">+E21-H21</f>
        <v>-25845</v>
      </c>
      <c r="J21" s="63">
        <f t="shared" ref="J21:J23" si="10">+E21/H21-100%</f>
        <v>-7.3378830384883686E-3</v>
      </c>
    </row>
    <row r="22" spans="1:10" ht="27.95" customHeight="1" x14ac:dyDescent="0.15">
      <c r="A22" s="56"/>
      <c r="B22" s="49"/>
      <c r="C22" s="52" t="s">
        <v>39</v>
      </c>
      <c r="D22" s="38">
        <f>'査定（３条＋４条）'!G55</f>
        <v>241935</v>
      </c>
      <c r="E22" s="38">
        <f>'査定（３条＋４条）'!H55</f>
        <v>235362</v>
      </c>
      <c r="F22" s="38">
        <f t="shared" si="7"/>
        <v>-6573</v>
      </c>
      <c r="G22" s="55">
        <f t="shared" si="8"/>
        <v>-2.7168454336908621E-2</v>
      </c>
      <c r="H22" s="61">
        <f>'査定（３条＋４条）'!K55</f>
        <v>271250</v>
      </c>
      <c r="I22" s="62">
        <f t="shared" si="9"/>
        <v>-35888</v>
      </c>
      <c r="J22" s="63">
        <f t="shared" si="10"/>
        <v>-0.1323059907834101</v>
      </c>
    </row>
    <row r="23" spans="1:10" ht="27.95" customHeight="1" x14ac:dyDescent="0.15">
      <c r="A23" s="56"/>
      <c r="B23" s="49"/>
      <c r="C23" s="52" t="s">
        <v>40</v>
      </c>
      <c r="D23" s="38">
        <f>'査定（３条＋４条）'!G59</f>
        <v>300</v>
      </c>
      <c r="E23" s="38">
        <f>'査定（３条＋４条）'!H59</f>
        <v>300</v>
      </c>
      <c r="F23" s="38">
        <f t="shared" si="7"/>
        <v>0</v>
      </c>
      <c r="G23" s="55">
        <f t="shared" si="8"/>
        <v>0</v>
      </c>
      <c r="H23" s="61">
        <f>'査定（３条＋４条）'!K59</f>
        <v>300</v>
      </c>
      <c r="I23" s="62">
        <f t="shared" si="9"/>
        <v>0</v>
      </c>
      <c r="J23" s="63">
        <f t="shared" si="10"/>
        <v>0</v>
      </c>
    </row>
    <row r="24" spans="1:10" ht="27.95" customHeight="1" x14ac:dyDescent="0.15">
      <c r="A24" s="57"/>
      <c r="B24" s="50"/>
      <c r="C24" s="52" t="s">
        <v>41</v>
      </c>
      <c r="D24" s="38">
        <f>'査定（３条＋４条）'!G61</f>
        <v>5000</v>
      </c>
      <c r="E24" s="38">
        <f>'査定（３条＋４条）'!H61</f>
        <v>5000</v>
      </c>
      <c r="F24" s="38">
        <f t="shared" si="7"/>
        <v>0</v>
      </c>
      <c r="G24" s="55">
        <f t="shared" si="8"/>
        <v>0</v>
      </c>
      <c r="H24" s="61">
        <f>'査定（３条＋４条）'!K61</f>
        <v>5000</v>
      </c>
      <c r="I24" s="62">
        <f>+E24-H24</f>
        <v>0</v>
      </c>
      <c r="J24" s="63">
        <f>+E24/H24-100%</f>
        <v>0</v>
      </c>
    </row>
    <row r="25" spans="1:10" ht="27.95" customHeight="1" x14ac:dyDescent="0.15">
      <c r="A25" s="54">
        <v>2</v>
      </c>
      <c r="B25" s="47" t="s">
        <v>139</v>
      </c>
      <c r="C25" s="48"/>
      <c r="D25" s="38">
        <f>SUM(D26:D29)</f>
        <v>815314</v>
      </c>
      <c r="E25" s="38">
        <f>SUM(E26:E29)</f>
        <v>727938</v>
      </c>
      <c r="F25" s="38">
        <f>+E25-D25</f>
        <v>-87376</v>
      </c>
      <c r="G25" s="55">
        <f>+E25/D25-100%</f>
        <v>-0.10716852648182174</v>
      </c>
      <c r="H25" s="61">
        <f>SUM(H26:H29)</f>
        <v>0</v>
      </c>
      <c r="I25" s="62">
        <f>+E25-H25</f>
        <v>727938</v>
      </c>
      <c r="J25" s="64" t="s">
        <v>134</v>
      </c>
    </row>
    <row r="26" spans="1:10" ht="27.95" customHeight="1" x14ac:dyDescent="0.15">
      <c r="A26" s="56"/>
      <c r="B26" s="49" t="s">
        <v>140</v>
      </c>
      <c r="C26" s="52" t="s">
        <v>38</v>
      </c>
      <c r="D26" s="38">
        <f>'査定（３条＋４条）'!G69</f>
        <v>727466</v>
      </c>
      <c r="E26" s="38">
        <f>'査定（３条＋４条）'!H69</f>
        <v>645712</v>
      </c>
      <c r="F26" s="38">
        <f t="shared" ref="F26:F29" si="11">+E26-D26</f>
        <v>-81754</v>
      </c>
      <c r="G26" s="55">
        <f t="shared" ref="G26:G29" si="12">+E26/D26-100%</f>
        <v>-0.1123818845141904</v>
      </c>
      <c r="H26" s="61">
        <f>'査定（３条＋４条）'!K69</f>
        <v>0</v>
      </c>
      <c r="I26" s="62">
        <f t="shared" ref="I26:I28" si="13">+E26-H26</f>
        <v>645712</v>
      </c>
      <c r="J26" s="64" t="s">
        <v>134</v>
      </c>
    </row>
    <row r="27" spans="1:10" ht="27.95" customHeight="1" x14ac:dyDescent="0.15">
      <c r="A27" s="56"/>
      <c r="B27" s="49"/>
      <c r="C27" s="52" t="s">
        <v>39</v>
      </c>
      <c r="D27" s="38">
        <f>'査定（３条＋４条）'!G75</f>
        <v>69896</v>
      </c>
      <c r="E27" s="38">
        <f>'査定（３条＋４条）'!H75</f>
        <v>64222</v>
      </c>
      <c r="F27" s="38">
        <f t="shared" si="11"/>
        <v>-5674</v>
      </c>
      <c r="G27" s="55">
        <f t="shared" si="12"/>
        <v>-8.1177749799702381E-2</v>
      </c>
      <c r="H27" s="61">
        <f>'査定（３条＋４条）'!K75</f>
        <v>0</v>
      </c>
      <c r="I27" s="62">
        <f t="shared" si="13"/>
        <v>64222</v>
      </c>
      <c r="J27" s="64" t="s">
        <v>134</v>
      </c>
    </row>
    <row r="28" spans="1:10" ht="27.95" customHeight="1" x14ac:dyDescent="0.15">
      <c r="A28" s="56"/>
      <c r="B28" s="49"/>
      <c r="C28" s="52" t="s">
        <v>40</v>
      </c>
      <c r="D28" s="38">
        <f>'査定（３条＋４条）'!G79</f>
        <v>12952</v>
      </c>
      <c r="E28" s="38">
        <f>'査定（３条＋４条）'!H79</f>
        <v>13004</v>
      </c>
      <c r="F28" s="38">
        <f t="shared" si="11"/>
        <v>52</v>
      </c>
      <c r="G28" s="55">
        <f t="shared" si="12"/>
        <v>4.014823965410752E-3</v>
      </c>
      <c r="H28" s="61">
        <f>'査定（３条＋４条）'!K79</f>
        <v>0</v>
      </c>
      <c r="I28" s="62">
        <f t="shared" si="13"/>
        <v>13004</v>
      </c>
      <c r="J28" s="64" t="s">
        <v>134</v>
      </c>
    </row>
    <row r="29" spans="1:10" ht="27.95" customHeight="1" x14ac:dyDescent="0.15">
      <c r="A29" s="57"/>
      <c r="B29" s="50"/>
      <c r="C29" s="52" t="s">
        <v>41</v>
      </c>
      <c r="D29" s="38">
        <f>'査定（３条＋４条）'!G82</f>
        <v>5000</v>
      </c>
      <c r="E29" s="38">
        <f>'査定（３条＋４条）'!H82</f>
        <v>5000</v>
      </c>
      <c r="F29" s="38">
        <f t="shared" si="11"/>
        <v>0</v>
      </c>
      <c r="G29" s="55">
        <f t="shared" si="12"/>
        <v>0</v>
      </c>
      <c r="H29" s="61">
        <f>'査定（３条＋４条）'!K82</f>
        <v>0</v>
      </c>
      <c r="I29" s="62">
        <f>+E29-H29</f>
        <v>5000</v>
      </c>
      <c r="J29" s="64" t="s">
        <v>134</v>
      </c>
    </row>
    <row r="30" spans="1:10" ht="27.95" customHeight="1" thickBot="1" x14ac:dyDescent="0.2">
      <c r="A30" s="159" t="s">
        <v>149</v>
      </c>
      <c r="B30" s="160"/>
      <c r="C30" s="161"/>
      <c r="D30" s="59">
        <f>D20+D25</f>
        <v>4535257</v>
      </c>
      <c r="E30" s="59">
        <f>E20+E25</f>
        <v>4464888</v>
      </c>
      <c r="F30" s="59">
        <f>+E30-D30</f>
        <v>-70369</v>
      </c>
      <c r="G30" s="60">
        <f>+E30/D30-100%</f>
        <v>-1.551598950180777E-2</v>
      </c>
      <c r="H30" s="65">
        <f>H20+H25</f>
        <v>3798683</v>
      </c>
      <c r="I30" s="66">
        <f>E30-H30</f>
        <v>666205</v>
      </c>
      <c r="J30" s="67">
        <f>+E30/H30-100%</f>
        <v>0.17537788754681549</v>
      </c>
    </row>
    <row r="32" spans="1:10" x14ac:dyDescent="0.15">
      <c r="B32" s="173" t="s">
        <v>27</v>
      </c>
      <c r="C32" s="173"/>
      <c r="D32" s="173"/>
      <c r="E32" s="173"/>
      <c r="F32" s="173"/>
      <c r="G32" s="173"/>
      <c r="H32" s="173"/>
      <c r="I32" s="173"/>
      <c r="J32" s="173"/>
    </row>
    <row r="33" spans="1:10" ht="12.75" thickBot="1" x14ac:dyDescent="0.2">
      <c r="A33" s="25" t="s">
        <v>33</v>
      </c>
      <c r="J33" s="45" t="s">
        <v>29</v>
      </c>
    </row>
    <row r="34" spans="1:10" ht="20.100000000000001" customHeight="1" x14ac:dyDescent="0.15">
      <c r="A34" s="155" t="s">
        <v>175</v>
      </c>
      <c r="B34" s="156"/>
      <c r="C34" s="168" t="s">
        <v>176</v>
      </c>
      <c r="D34" s="170" t="s">
        <v>177</v>
      </c>
      <c r="E34" s="170" t="s">
        <v>178</v>
      </c>
      <c r="F34" s="162" t="s">
        <v>179</v>
      </c>
      <c r="G34" s="163"/>
      <c r="H34" s="164" t="s">
        <v>180</v>
      </c>
      <c r="I34" s="166" t="s">
        <v>181</v>
      </c>
      <c r="J34" s="167"/>
    </row>
    <row r="35" spans="1:10" ht="20.100000000000001" customHeight="1" x14ac:dyDescent="0.15">
      <c r="A35" s="157"/>
      <c r="B35" s="158"/>
      <c r="C35" s="169"/>
      <c r="D35" s="171"/>
      <c r="E35" s="171"/>
      <c r="F35" s="35"/>
      <c r="G35" s="36" t="s">
        <v>45</v>
      </c>
      <c r="H35" s="165"/>
      <c r="I35" s="35"/>
      <c r="J35" s="36" t="s">
        <v>45</v>
      </c>
    </row>
    <row r="36" spans="1:10" ht="27.95" customHeight="1" x14ac:dyDescent="0.15">
      <c r="A36" s="54">
        <v>1</v>
      </c>
      <c r="B36" s="53" t="s">
        <v>155</v>
      </c>
      <c r="C36" s="48"/>
      <c r="D36" s="38">
        <f>SUM(D37:D42)</f>
        <v>2188522</v>
      </c>
      <c r="E36" s="38">
        <f>SUM(E37:E42)</f>
        <v>2160412</v>
      </c>
      <c r="F36" s="38">
        <f>+E36-D36</f>
        <v>-28110</v>
      </c>
      <c r="G36" s="55">
        <f t="shared" ref="G36:G42" si="14">+E36/D36-100%</f>
        <v>-1.2844284864397038E-2</v>
      </c>
      <c r="H36" s="61">
        <f>SUM(H37:H42)</f>
        <v>1857012</v>
      </c>
      <c r="I36" s="62">
        <f>+E36-H36</f>
        <v>303400</v>
      </c>
      <c r="J36" s="63">
        <f>+E36/H36-100%</f>
        <v>0.16338074282772541</v>
      </c>
    </row>
    <row r="37" spans="1:10" ht="27.95" customHeight="1" x14ac:dyDescent="0.15">
      <c r="A37" s="56"/>
      <c r="B37" s="49" t="s">
        <v>156</v>
      </c>
      <c r="C37" s="52" t="s">
        <v>83</v>
      </c>
      <c r="D37" s="38">
        <f>'査定（３条＋４条）'!G92</f>
        <v>1599600</v>
      </c>
      <c r="E37" s="38">
        <f>'査定（３条＋４条）'!H92</f>
        <v>1573000</v>
      </c>
      <c r="F37" s="38">
        <f t="shared" ref="F37:F42" si="15">+E37-D37</f>
        <v>-26600</v>
      </c>
      <c r="G37" s="55">
        <f t="shared" si="14"/>
        <v>-1.6629157289322349E-2</v>
      </c>
      <c r="H37" s="61">
        <f>'査定（３条＋４条）'!K92</f>
        <v>1439000</v>
      </c>
      <c r="I37" s="62">
        <f t="shared" ref="I37:I42" si="16">+E37-H37</f>
        <v>134000</v>
      </c>
      <c r="J37" s="63">
        <f t="shared" ref="J37:J42" si="17">+E37/H37-100%</f>
        <v>9.3120222376650519E-2</v>
      </c>
    </row>
    <row r="38" spans="1:10" ht="27.95" customHeight="1" x14ac:dyDescent="0.15">
      <c r="A38" s="56"/>
      <c r="B38" s="49" t="s">
        <v>157</v>
      </c>
      <c r="C38" s="52" t="s">
        <v>84</v>
      </c>
      <c r="D38" s="38">
        <f>'査定（３条＋４条）'!G93</f>
        <v>59869</v>
      </c>
      <c r="E38" s="38">
        <f>'査定（３条＋４条）'!H93</f>
        <v>59869</v>
      </c>
      <c r="F38" s="38">
        <f t="shared" ref="F38:F41" si="18">+E38-D38</f>
        <v>0</v>
      </c>
      <c r="G38" s="55">
        <f t="shared" si="14"/>
        <v>0</v>
      </c>
      <c r="H38" s="61">
        <f>'査定（３条＋４条）'!K93</f>
        <v>55562</v>
      </c>
      <c r="I38" s="62">
        <f t="shared" si="16"/>
        <v>4307</v>
      </c>
      <c r="J38" s="63">
        <f t="shared" si="17"/>
        <v>7.7517008027068846E-2</v>
      </c>
    </row>
    <row r="39" spans="1:10" ht="27.95" customHeight="1" x14ac:dyDescent="0.15">
      <c r="A39" s="56"/>
      <c r="B39" s="49"/>
      <c r="C39" s="52" t="s">
        <v>85</v>
      </c>
      <c r="D39" s="38">
        <f>'査定（３条＋４条）'!G95</f>
        <v>293173</v>
      </c>
      <c r="E39" s="38">
        <f>'査定（３条＋４条）'!H95</f>
        <v>291663</v>
      </c>
      <c r="F39" s="38">
        <f t="shared" si="18"/>
        <v>-1510</v>
      </c>
      <c r="G39" s="55">
        <f t="shared" si="14"/>
        <v>-5.1505425124415138E-3</v>
      </c>
      <c r="H39" s="61">
        <f>'査定（３条＋４条）'!K95</f>
        <v>210183</v>
      </c>
      <c r="I39" s="62">
        <f t="shared" si="16"/>
        <v>81480</v>
      </c>
      <c r="J39" s="63">
        <f t="shared" si="17"/>
        <v>0.38766218010019848</v>
      </c>
    </row>
    <row r="40" spans="1:10" ht="27.95" customHeight="1" x14ac:dyDescent="0.15">
      <c r="A40" s="56"/>
      <c r="B40" s="49"/>
      <c r="C40" s="52" t="s">
        <v>86</v>
      </c>
      <c r="D40" s="38">
        <f>'査定（３条＋４条）'!G97</f>
        <v>208000</v>
      </c>
      <c r="E40" s="38">
        <f>'査定（３条＋４条）'!H97</f>
        <v>208000</v>
      </c>
      <c r="F40" s="38">
        <f t="shared" si="18"/>
        <v>0</v>
      </c>
      <c r="G40" s="55">
        <f t="shared" si="14"/>
        <v>0</v>
      </c>
      <c r="H40" s="61">
        <f>'査定（３条＋４条）'!K97</f>
        <v>112000</v>
      </c>
      <c r="I40" s="62">
        <f t="shared" si="16"/>
        <v>96000</v>
      </c>
      <c r="J40" s="63">
        <f t="shared" si="17"/>
        <v>0.85714285714285721</v>
      </c>
    </row>
    <row r="41" spans="1:10" ht="27.95" customHeight="1" x14ac:dyDescent="0.15">
      <c r="A41" s="56"/>
      <c r="B41" s="49"/>
      <c r="C41" s="52" t="s">
        <v>87</v>
      </c>
      <c r="D41" s="38">
        <f>'査定（３条＋４条）'!G99</f>
        <v>26960</v>
      </c>
      <c r="E41" s="38">
        <f>'査定（３条＋４条）'!H99</f>
        <v>26960</v>
      </c>
      <c r="F41" s="38">
        <f t="shared" si="18"/>
        <v>0</v>
      </c>
      <c r="G41" s="55">
        <f t="shared" si="14"/>
        <v>0</v>
      </c>
      <c r="H41" s="61">
        <f>'査定（３条＋４条）'!K99</f>
        <v>38967</v>
      </c>
      <c r="I41" s="62">
        <f t="shared" si="16"/>
        <v>-12007</v>
      </c>
      <c r="J41" s="63">
        <f t="shared" si="17"/>
        <v>-0.30813252239074085</v>
      </c>
    </row>
    <row r="42" spans="1:10" ht="27.95" customHeight="1" x14ac:dyDescent="0.15">
      <c r="A42" s="57"/>
      <c r="B42" s="50"/>
      <c r="C42" s="52" t="s">
        <v>88</v>
      </c>
      <c r="D42" s="38">
        <f>'査定（３条＋４条）'!G102</f>
        <v>920</v>
      </c>
      <c r="E42" s="38">
        <f>'査定（３条＋４条）'!H102</f>
        <v>920</v>
      </c>
      <c r="F42" s="38">
        <f t="shared" si="15"/>
        <v>0</v>
      </c>
      <c r="G42" s="55">
        <f t="shared" si="14"/>
        <v>0</v>
      </c>
      <c r="H42" s="61">
        <f>'査定（３条＋４条）'!K102</f>
        <v>1300</v>
      </c>
      <c r="I42" s="62">
        <f t="shared" si="16"/>
        <v>-380</v>
      </c>
      <c r="J42" s="63">
        <f t="shared" si="17"/>
        <v>-0.29230769230769227</v>
      </c>
    </row>
    <row r="43" spans="1:10" ht="27.95" customHeight="1" x14ac:dyDescent="0.15">
      <c r="A43" s="54">
        <v>2</v>
      </c>
      <c r="B43" s="47" t="s">
        <v>139</v>
      </c>
      <c r="C43" s="48"/>
      <c r="D43" s="38">
        <f>SUM(D44:D49)</f>
        <v>202142</v>
      </c>
      <c r="E43" s="38">
        <f>SUM(E44:E49)</f>
        <v>317126</v>
      </c>
      <c r="F43" s="38">
        <f>+E43-D43</f>
        <v>114984</v>
      </c>
      <c r="G43" s="55">
        <f t="shared" ref="G43:G45" si="19">+E43/D43-100%</f>
        <v>0.56882785368701216</v>
      </c>
      <c r="H43" s="61">
        <f>SUM(H44:H49)</f>
        <v>0</v>
      </c>
      <c r="I43" s="62">
        <f>+E43-H43</f>
        <v>317126</v>
      </c>
      <c r="J43" s="64" t="s">
        <v>134</v>
      </c>
    </row>
    <row r="44" spans="1:10" ht="27.95" customHeight="1" x14ac:dyDescent="0.15">
      <c r="A44" s="56"/>
      <c r="B44" s="49" t="s">
        <v>158</v>
      </c>
      <c r="C44" s="52" t="s">
        <v>83</v>
      </c>
      <c r="D44" s="38">
        <f>'査定（３条＋４条）'!G109</f>
        <v>185100</v>
      </c>
      <c r="E44" s="38">
        <f>'査定（３条＋４条）'!H109</f>
        <v>194200</v>
      </c>
      <c r="F44" s="38">
        <f t="shared" ref="F44:F49" si="20">+E44-D44</f>
        <v>9100</v>
      </c>
      <c r="G44" s="55">
        <f t="shared" si="19"/>
        <v>4.9162614802809257E-2</v>
      </c>
      <c r="H44" s="61">
        <f>'査定（３条＋４条）'!K109</f>
        <v>0</v>
      </c>
      <c r="I44" s="62">
        <f t="shared" ref="I44:I49" si="21">+E44-H44</f>
        <v>194200</v>
      </c>
      <c r="J44" s="64" t="s">
        <v>134</v>
      </c>
    </row>
    <row r="45" spans="1:10" ht="27.95" customHeight="1" x14ac:dyDescent="0.15">
      <c r="A45" s="56"/>
      <c r="B45" s="49" t="s">
        <v>157</v>
      </c>
      <c r="C45" s="52" t="s">
        <v>84</v>
      </c>
      <c r="D45" s="38">
        <f>'査定（３条＋４条）'!G111</f>
        <v>4395</v>
      </c>
      <c r="E45" s="38">
        <f>'査定（３条＋４条）'!H111</f>
        <v>4395</v>
      </c>
      <c r="F45" s="38">
        <f t="shared" si="20"/>
        <v>0</v>
      </c>
      <c r="G45" s="55">
        <f t="shared" si="19"/>
        <v>0</v>
      </c>
      <c r="H45" s="61">
        <f>'査定（３条＋４条）'!K111</f>
        <v>0</v>
      </c>
      <c r="I45" s="62">
        <f t="shared" si="21"/>
        <v>4395</v>
      </c>
      <c r="J45" s="64" t="s">
        <v>134</v>
      </c>
    </row>
    <row r="46" spans="1:10" ht="27.95" customHeight="1" x14ac:dyDescent="0.15">
      <c r="A46" s="56"/>
      <c r="B46" s="49"/>
      <c r="C46" s="52" t="s">
        <v>85</v>
      </c>
      <c r="D46" s="38">
        <f>'査定（３条＋４条）'!G113</f>
        <v>0</v>
      </c>
      <c r="E46" s="38">
        <f>'査定（３条＋４条）'!H113</f>
        <v>105884</v>
      </c>
      <c r="F46" s="38">
        <f t="shared" si="20"/>
        <v>105884</v>
      </c>
      <c r="G46" s="58" t="s">
        <v>120</v>
      </c>
      <c r="H46" s="61">
        <f>'査定（３条＋４条）'!K113</f>
        <v>0</v>
      </c>
      <c r="I46" s="62">
        <f t="shared" si="21"/>
        <v>105884</v>
      </c>
      <c r="J46" s="64" t="s">
        <v>134</v>
      </c>
    </row>
    <row r="47" spans="1:10" ht="27.95" customHeight="1" x14ac:dyDescent="0.15">
      <c r="A47" s="56"/>
      <c r="B47" s="49"/>
      <c r="C47" s="52" t="s">
        <v>86</v>
      </c>
      <c r="D47" s="38">
        <f>'査定（３条＋４条）'!G115</f>
        <v>8000</v>
      </c>
      <c r="E47" s="38">
        <f>'査定（３条＋４条）'!H115</f>
        <v>8000</v>
      </c>
      <c r="F47" s="38">
        <f t="shared" si="20"/>
        <v>0</v>
      </c>
      <c r="G47" s="55">
        <f t="shared" ref="G47:G49" si="22">+E47/D47-100%</f>
        <v>0</v>
      </c>
      <c r="H47" s="61">
        <f>'査定（３条＋４条）'!K115</f>
        <v>0</v>
      </c>
      <c r="I47" s="62">
        <f t="shared" si="21"/>
        <v>8000</v>
      </c>
      <c r="J47" s="64" t="s">
        <v>134</v>
      </c>
    </row>
    <row r="48" spans="1:10" ht="27.95" customHeight="1" x14ac:dyDescent="0.15">
      <c r="A48" s="56"/>
      <c r="B48" s="49"/>
      <c r="C48" s="52" t="s">
        <v>87</v>
      </c>
      <c r="D48" s="38">
        <f>'査定（３条＋４条）'!G117</f>
        <v>4627</v>
      </c>
      <c r="E48" s="38">
        <f>'査定（３条＋４条）'!H117</f>
        <v>4627</v>
      </c>
      <c r="F48" s="38">
        <f t="shared" si="20"/>
        <v>0</v>
      </c>
      <c r="G48" s="55">
        <f t="shared" si="22"/>
        <v>0</v>
      </c>
      <c r="H48" s="61">
        <f>'査定（３条＋４条）'!K117</f>
        <v>0</v>
      </c>
      <c r="I48" s="62">
        <f t="shared" si="21"/>
        <v>4627</v>
      </c>
      <c r="J48" s="64" t="s">
        <v>134</v>
      </c>
    </row>
    <row r="49" spans="1:10" ht="27.95" customHeight="1" x14ac:dyDescent="0.15">
      <c r="A49" s="57"/>
      <c r="B49" s="50"/>
      <c r="C49" s="52" t="s">
        <v>88</v>
      </c>
      <c r="D49" s="38">
        <f>'査定（３条＋４条）'!G120</f>
        <v>20</v>
      </c>
      <c r="E49" s="38">
        <f>'査定（３条＋４条）'!H120</f>
        <v>20</v>
      </c>
      <c r="F49" s="38">
        <f t="shared" si="20"/>
        <v>0</v>
      </c>
      <c r="G49" s="55">
        <f t="shared" si="22"/>
        <v>0</v>
      </c>
      <c r="H49" s="61">
        <f>'査定（３条＋４条）'!K120</f>
        <v>0</v>
      </c>
      <c r="I49" s="62">
        <f t="shared" si="21"/>
        <v>20</v>
      </c>
      <c r="J49" s="64" t="s">
        <v>134</v>
      </c>
    </row>
    <row r="50" spans="1:10" ht="27.95" customHeight="1" thickBot="1" x14ac:dyDescent="0.2">
      <c r="A50" s="159" t="s">
        <v>150</v>
      </c>
      <c r="B50" s="160"/>
      <c r="C50" s="161"/>
      <c r="D50" s="59">
        <f>D36+D43</f>
        <v>2390664</v>
      </c>
      <c r="E50" s="59">
        <f>E36+E43</f>
        <v>2477538</v>
      </c>
      <c r="F50" s="59">
        <f>+E50-D50</f>
        <v>86874</v>
      </c>
      <c r="G50" s="60">
        <f>+E50/D50-100%</f>
        <v>3.6338858158235565E-2</v>
      </c>
      <c r="H50" s="65">
        <f>H36+H43</f>
        <v>1857012</v>
      </c>
      <c r="I50" s="66">
        <f>E50-H50</f>
        <v>620526</v>
      </c>
      <c r="J50" s="67">
        <f>+E50/H50-100%</f>
        <v>0.33415292954488174</v>
      </c>
    </row>
    <row r="53" spans="1:10" ht="12.75" thickBot="1" x14ac:dyDescent="0.2">
      <c r="A53" s="25" t="s">
        <v>34</v>
      </c>
      <c r="J53" s="45" t="s">
        <v>29</v>
      </c>
    </row>
    <row r="54" spans="1:10" ht="20.100000000000001" customHeight="1" x14ac:dyDescent="0.15">
      <c r="A54" s="155" t="s">
        <v>175</v>
      </c>
      <c r="B54" s="156"/>
      <c r="C54" s="168" t="s">
        <v>176</v>
      </c>
      <c r="D54" s="170" t="s">
        <v>177</v>
      </c>
      <c r="E54" s="170" t="s">
        <v>178</v>
      </c>
      <c r="F54" s="162" t="s">
        <v>179</v>
      </c>
      <c r="G54" s="163"/>
      <c r="H54" s="164" t="s">
        <v>180</v>
      </c>
      <c r="I54" s="166" t="s">
        <v>181</v>
      </c>
      <c r="J54" s="167"/>
    </row>
    <row r="55" spans="1:10" ht="20.100000000000001" customHeight="1" x14ac:dyDescent="0.15">
      <c r="A55" s="157"/>
      <c r="B55" s="158"/>
      <c r="C55" s="169"/>
      <c r="D55" s="171"/>
      <c r="E55" s="171"/>
      <c r="F55" s="35"/>
      <c r="G55" s="36" t="s">
        <v>45</v>
      </c>
      <c r="H55" s="165"/>
      <c r="I55" s="35"/>
      <c r="J55" s="36" t="s">
        <v>45</v>
      </c>
    </row>
    <row r="56" spans="1:10" ht="27.95" customHeight="1" x14ac:dyDescent="0.15">
      <c r="A56" s="54">
        <v>1</v>
      </c>
      <c r="B56" s="53" t="s">
        <v>155</v>
      </c>
      <c r="C56" s="48"/>
      <c r="D56" s="38">
        <f>SUM(D57:D60)</f>
        <v>2948709</v>
      </c>
      <c r="E56" s="38">
        <f>SUM(E57:E60)</f>
        <v>2930868</v>
      </c>
      <c r="F56" s="38">
        <f t="shared" ref="F56:F59" si="23">+E56-D56</f>
        <v>-17841</v>
      </c>
      <c r="G56" s="55">
        <f t="shared" ref="G56:G60" si="24">+E56/D56-100%</f>
        <v>-6.0504444487401443E-3</v>
      </c>
      <c r="H56" s="61">
        <f>SUM(H57:H60)</f>
        <v>2706762</v>
      </c>
      <c r="I56" s="62">
        <f>+E56-H56</f>
        <v>224106</v>
      </c>
      <c r="J56" s="63">
        <f t="shared" ref="J56:J60" si="25">+E56/H56-100%</f>
        <v>8.279486707734196E-2</v>
      </c>
    </row>
    <row r="57" spans="1:10" ht="27.95" customHeight="1" x14ac:dyDescent="0.15">
      <c r="A57" s="56"/>
      <c r="B57" s="49" t="s">
        <v>159</v>
      </c>
      <c r="C57" s="48" t="s">
        <v>42</v>
      </c>
      <c r="D57" s="38">
        <f>'査定（３条＋４条）'!G128</f>
        <v>1163787</v>
      </c>
      <c r="E57" s="38">
        <f>'査定（３条＋４条）'!H128</f>
        <v>1126141</v>
      </c>
      <c r="F57" s="38">
        <f t="shared" si="23"/>
        <v>-37646</v>
      </c>
      <c r="G57" s="55">
        <f t="shared" si="24"/>
        <v>-3.2347843720543334E-2</v>
      </c>
      <c r="H57" s="61">
        <f>'査定（３条＋４条）'!K128</f>
        <v>1047525</v>
      </c>
      <c r="I57" s="62">
        <f t="shared" ref="I57:I60" si="26">+E57-H57</f>
        <v>78616</v>
      </c>
      <c r="J57" s="63">
        <f t="shared" si="25"/>
        <v>7.5049282833345332E-2</v>
      </c>
    </row>
    <row r="58" spans="1:10" ht="27.95" customHeight="1" x14ac:dyDescent="0.15">
      <c r="A58" s="56"/>
      <c r="B58" s="49" t="s">
        <v>160</v>
      </c>
      <c r="C58" s="48" t="s">
        <v>43</v>
      </c>
      <c r="D58" s="38">
        <f>'査定（３条＋４条）'!G135</f>
        <v>1777922</v>
      </c>
      <c r="E58" s="38">
        <f>'査定（３条＋４条）'!H135</f>
        <v>1797727</v>
      </c>
      <c r="F58" s="38">
        <f t="shared" si="23"/>
        <v>19805</v>
      </c>
      <c r="G58" s="55">
        <f t="shared" si="24"/>
        <v>1.1139408815459939E-2</v>
      </c>
      <c r="H58" s="61">
        <f>'査定（３条＋４条）'!K135</f>
        <v>1652237</v>
      </c>
      <c r="I58" s="62">
        <f t="shared" si="26"/>
        <v>145490</v>
      </c>
      <c r="J58" s="63">
        <f t="shared" si="25"/>
        <v>8.8056374478963972E-2</v>
      </c>
    </row>
    <row r="59" spans="1:10" ht="27.95" customHeight="1" x14ac:dyDescent="0.15">
      <c r="A59" s="56"/>
      <c r="B59" s="49"/>
      <c r="C59" s="48" t="s">
        <v>89</v>
      </c>
      <c r="D59" s="38">
        <f>'査定（３条＋４条）'!G137</f>
        <v>2000</v>
      </c>
      <c r="E59" s="38">
        <f>'査定（３条＋４条）'!H137</f>
        <v>2000</v>
      </c>
      <c r="F59" s="38">
        <f t="shared" si="23"/>
        <v>0</v>
      </c>
      <c r="G59" s="55">
        <f t="shared" si="24"/>
        <v>0</v>
      </c>
      <c r="H59" s="61">
        <f>'査定（３条＋４条）'!K137</f>
        <v>2000</v>
      </c>
      <c r="I59" s="62">
        <f t="shared" si="26"/>
        <v>0</v>
      </c>
      <c r="J59" s="63">
        <f t="shared" si="25"/>
        <v>0</v>
      </c>
    </row>
    <row r="60" spans="1:10" ht="27.95" customHeight="1" x14ac:dyDescent="0.15">
      <c r="A60" s="57"/>
      <c r="B60" s="50"/>
      <c r="C60" s="48" t="s">
        <v>41</v>
      </c>
      <c r="D60" s="38">
        <f>'査定（３条＋４条）'!G139</f>
        <v>5000</v>
      </c>
      <c r="E60" s="38">
        <f>'査定（３条＋４条）'!H139</f>
        <v>5000</v>
      </c>
      <c r="F60" s="38">
        <f t="shared" ref="F60:F64" si="27">+E60-D60</f>
        <v>0</v>
      </c>
      <c r="G60" s="55">
        <f t="shared" si="24"/>
        <v>0</v>
      </c>
      <c r="H60" s="61">
        <f>'査定（３条＋４条）'!K139</f>
        <v>5000</v>
      </c>
      <c r="I60" s="62">
        <f t="shared" si="26"/>
        <v>0</v>
      </c>
      <c r="J60" s="63">
        <f t="shared" si="25"/>
        <v>0</v>
      </c>
    </row>
    <row r="61" spans="1:10" ht="27.95" customHeight="1" x14ac:dyDescent="0.15">
      <c r="A61" s="54">
        <v>2</v>
      </c>
      <c r="B61" s="47" t="s">
        <v>161</v>
      </c>
      <c r="C61" s="48"/>
      <c r="D61" s="38">
        <f>SUM(D62:D65)</f>
        <v>425713</v>
      </c>
      <c r="E61" s="38">
        <f>SUM(E62:E65)</f>
        <v>433716</v>
      </c>
      <c r="F61" s="38">
        <f t="shared" si="27"/>
        <v>8003</v>
      </c>
      <c r="G61" s="55">
        <f t="shared" ref="G61:G65" si="28">+E61/D61-100%</f>
        <v>1.8799050064245204E-2</v>
      </c>
      <c r="H61" s="61">
        <f>SUM(H62:H65)</f>
        <v>0</v>
      </c>
      <c r="I61" s="62">
        <f>+E61-H61</f>
        <v>433716</v>
      </c>
      <c r="J61" s="64" t="s">
        <v>134</v>
      </c>
    </row>
    <row r="62" spans="1:10" ht="27.95" customHeight="1" x14ac:dyDescent="0.15">
      <c r="A62" s="56"/>
      <c r="B62" s="49" t="s">
        <v>158</v>
      </c>
      <c r="C62" s="48" t="s">
        <v>42</v>
      </c>
      <c r="D62" s="38">
        <f>'査定（３条＋４条）'!G146</f>
        <v>17952</v>
      </c>
      <c r="E62" s="38">
        <f>'査定（３条＋４条）'!H146</f>
        <v>17952</v>
      </c>
      <c r="F62" s="38">
        <f t="shared" si="27"/>
        <v>0</v>
      </c>
      <c r="G62" s="55">
        <f t="shared" si="28"/>
        <v>0</v>
      </c>
      <c r="H62" s="61">
        <f>'査定（３条＋４条）'!K146</f>
        <v>0</v>
      </c>
      <c r="I62" s="62">
        <f t="shared" ref="I62:I65" si="29">+E62-H62</f>
        <v>17952</v>
      </c>
      <c r="J62" s="64" t="s">
        <v>134</v>
      </c>
    </row>
    <row r="63" spans="1:10" ht="27.95" customHeight="1" x14ac:dyDescent="0.15">
      <c r="A63" s="56"/>
      <c r="B63" s="49" t="s">
        <v>160</v>
      </c>
      <c r="C63" s="48" t="s">
        <v>43</v>
      </c>
      <c r="D63" s="38">
        <f>'査定（３条＋４条）'!G148</f>
        <v>402261</v>
      </c>
      <c r="E63" s="38">
        <f>'査定（３条＋４条）'!H148</f>
        <v>410264</v>
      </c>
      <c r="F63" s="38">
        <f t="shared" si="27"/>
        <v>8003</v>
      </c>
      <c r="G63" s="55">
        <f t="shared" si="28"/>
        <v>1.9895043267928125E-2</v>
      </c>
      <c r="H63" s="61">
        <f>'査定（３条＋４条）'!K148</f>
        <v>0</v>
      </c>
      <c r="I63" s="62">
        <f t="shared" si="29"/>
        <v>410264</v>
      </c>
      <c r="J63" s="64" t="s">
        <v>134</v>
      </c>
    </row>
    <row r="64" spans="1:10" ht="27.95" customHeight="1" x14ac:dyDescent="0.15">
      <c r="A64" s="56"/>
      <c r="B64" s="49"/>
      <c r="C64" s="48" t="s">
        <v>89</v>
      </c>
      <c r="D64" s="38">
        <f>'査定（３条＋４条）'!G150</f>
        <v>500</v>
      </c>
      <c r="E64" s="38">
        <f>'査定（３条＋４条）'!H150</f>
        <v>500</v>
      </c>
      <c r="F64" s="38">
        <f t="shared" si="27"/>
        <v>0</v>
      </c>
      <c r="G64" s="55">
        <f t="shared" si="28"/>
        <v>0</v>
      </c>
      <c r="H64" s="61">
        <f>'査定（３条＋４条）'!K150</f>
        <v>0</v>
      </c>
      <c r="I64" s="62">
        <f t="shared" si="29"/>
        <v>500</v>
      </c>
      <c r="J64" s="64" t="s">
        <v>134</v>
      </c>
    </row>
    <row r="65" spans="1:10" ht="27.95" customHeight="1" x14ac:dyDescent="0.15">
      <c r="A65" s="57"/>
      <c r="B65" s="50"/>
      <c r="C65" s="48" t="s">
        <v>41</v>
      </c>
      <c r="D65" s="38">
        <f>'査定（３条＋４条）'!G152</f>
        <v>5000</v>
      </c>
      <c r="E65" s="38">
        <f>'査定（３条＋４条）'!H152</f>
        <v>5000</v>
      </c>
      <c r="F65" s="38">
        <f t="shared" ref="F65" si="30">+E65-D65</f>
        <v>0</v>
      </c>
      <c r="G65" s="55">
        <f t="shared" si="28"/>
        <v>0</v>
      </c>
      <c r="H65" s="61">
        <f>'査定（３条＋４条）'!K152</f>
        <v>0</v>
      </c>
      <c r="I65" s="62">
        <f t="shared" si="29"/>
        <v>5000</v>
      </c>
      <c r="J65" s="64" t="s">
        <v>134</v>
      </c>
    </row>
    <row r="66" spans="1:10" ht="27.95" customHeight="1" thickBot="1" x14ac:dyDescent="0.2">
      <c r="A66" s="159" t="s">
        <v>151</v>
      </c>
      <c r="B66" s="160"/>
      <c r="C66" s="161"/>
      <c r="D66" s="59">
        <f>D56+D61</f>
        <v>3374422</v>
      </c>
      <c r="E66" s="59">
        <f>E56+E61</f>
        <v>3364584</v>
      </c>
      <c r="F66" s="59">
        <f>+E66-D66</f>
        <v>-9838</v>
      </c>
      <c r="G66" s="60">
        <f>+E66/D66-100%</f>
        <v>-2.9154622628705384E-3</v>
      </c>
      <c r="H66" s="65">
        <f>H56+H61</f>
        <v>2706762</v>
      </c>
      <c r="I66" s="66">
        <f>E66-H66</f>
        <v>657822</v>
      </c>
      <c r="J66" s="67">
        <f>+E66/H66-100%</f>
        <v>0.2430291248362435</v>
      </c>
    </row>
    <row r="68" spans="1:10" s="3" customFormat="1" ht="4.5" customHeight="1" x14ac:dyDescent="0.15">
      <c r="A68" s="1"/>
      <c r="B68" s="2"/>
      <c r="C68" s="2"/>
      <c r="D68" s="40"/>
      <c r="E68" s="40"/>
      <c r="F68" s="40"/>
      <c r="G68" s="44"/>
      <c r="H68" s="40"/>
      <c r="I68" s="40"/>
      <c r="J68" s="44"/>
    </row>
  </sheetData>
  <mergeCells count="35">
    <mergeCell ref="A50:C50"/>
    <mergeCell ref="I34:J34"/>
    <mergeCell ref="H5:H6"/>
    <mergeCell ref="F5:G5"/>
    <mergeCell ref="C34:C35"/>
    <mergeCell ref="D34:D35"/>
    <mergeCell ref="E34:E35"/>
    <mergeCell ref="F34:G34"/>
    <mergeCell ref="H34:H35"/>
    <mergeCell ref="B32:J32"/>
    <mergeCell ref="A34:B35"/>
    <mergeCell ref="A5:B6"/>
    <mergeCell ref="A15:C15"/>
    <mergeCell ref="A18:B19"/>
    <mergeCell ref="A30:C30"/>
    <mergeCell ref="C18:C19"/>
    <mergeCell ref="B1:J1"/>
    <mergeCell ref="B3:J3"/>
    <mergeCell ref="C5:C6"/>
    <mergeCell ref="D5:D6"/>
    <mergeCell ref="E5:E6"/>
    <mergeCell ref="D18:D19"/>
    <mergeCell ref="E18:E19"/>
    <mergeCell ref="F18:G18"/>
    <mergeCell ref="H18:H19"/>
    <mergeCell ref="I5:J5"/>
    <mergeCell ref="I18:J18"/>
    <mergeCell ref="A54:B55"/>
    <mergeCell ref="A66:C66"/>
    <mergeCell ref="F54:G54"/>
    <mergeCell ref="H54:H55"/>
    <mergeCell ref="I54:J54"/>
    <mergeCell ref="C54:C55"/>
    <mergeCell ref="D54:D55"/>
    <mergeCell ref="E54:E55"/>
  </mergeCells>
  <phoneticPr fontId="1"/>
  <dataValidations count="1">
    <dataValidation imeMode="hiragana" allowBlank="1" showInputMessage="1" showErrorMessage="1" sqref="A68:F68"/>
  </dataValidations>
  <printOptions horizontalCentered="1"/>
  <pageMargins left="0.31496062992125984" right="0.31496062992125984" top="0.74803149606299213" bottom="0.43307086614173229" header="0.31496062992125984" footer="0.31496062992125984"/>
  <pageSetup paperSize="9" fitToHeight="0" orientation="landscape" r:id="rId1"/>
  <rowBreaks count="3" manualBreakCount="3">
    <brk id="16" max="9" man="1"/>
    <brk id="31" max="9" man="1"/>
    <brk id="52"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7"/>
  <sheetViews>
    <sheetView view="pageBreakPreview" topLeftCell="A150" zoomScale="75" zoomScaleNormal="75" zoomScaleSheetLayoutView="75" workbookViewId="0">
      <selection activeCell="D71" sqref="D71"/>
    </sheetView>
  </sheetViews>
  <sheetFormatPr defaultRowHeight="18" customHeight="1" x14ac:dyDescent="0.15"/>
  <cols>
    <col min="1" max="1" width="2" style="1" customWidth="1"/>
    <col min="2" max="2" width="11.125" style="2" customWidth="1"/>
    <col min="3" max="3" width="2" style="1" customWidth="1"/>
    <col min="4" max="4" width="11.125" style="2" customWidth="1"/>
    <col min="5" max="5" width="3.375" style="1" bestFit="1" customWidth="1"/>
    <col min="6" max="6" width="12.125" style="2" customWidth="1"/>
    <col min="7" max="9" width="15" style="40" customWidth="1"/>
    <col min="10" max="10" width="11.25" style="44" customWidth="1"/>
    <col min="11" max="12" width="15" style="40" customWidth="1"/>
    <col min="13" max="13" width="11.25" style="44" customWidth="1"/>
    <col min="14" max="14" width="18.625" style="125" customWidth="1"/>
    <col min="15" max="16384" width="9" style="3"/>
  </cols>
  <sheetData>
    <row r="1" spans="1:14" ht="23.25" customHeight="1" x14ac:dyDescent="0.15">
      <c r="N1" s="118"/>
    </row>
    <row r="2" spans="1:14" ht="12" customHeight="1" x14ac:dyDescent="0.15">
      <c r="N2" s="119"/>
    </row>
    <row r="3" spans="1:14" ht="23.25" customHeight="1" x14ac:dyDescent="0.15">
      <c r="A3" s="183" t="s">
        <v>123</v>
      </c>
      <c r="B3" s="183"/>
      <c r="C3" s="183"/>
      <c r="D3" s="183"/>
      <c r="E3" s="183"/>
      <c r="F3" s="183"/>
      <c r="G3" s="183"/>
      <c r="H3" s="183"/>
      <c r="I3" s="183"/>
      <c r="J3" s="183"/>
      <c r="K3" s="183"/>
      <c r="L3" s="183"/>
      <c r="M3" s="183"/>
      <c r="N3" s="183"/>
    </row>
    <row r="4" spans="1:14" ht="12" customHeight="1" x14ac:dyDescent="0.15">
      <c r="A4" s="149"/>
      <c r="B4" s="150"/>
      <c r="C4" s="149"/>
      <c r="D4" s="150"/>
      <c r="E4" s="149"/>
      <c r="F4" s="150"/>
      <c r="G4" s="151"/>
      <c r="H4" s="151"/>
      <c r="I4" s="151"/>
      <c r="J4" s="152"/>
      <c r="K4" s="151"/>
      <c r="L4" s="151"/>
      <c r="M4" s="152"/>
      <c r="N4" s="150"/>
    </row>
    <row r="5" spans="1:14" ht="12" customHeight="1" x14ac:dyDescent="0.15">
      <c r="A5" s="182" t="s">
        <v>26</v>
      </c>
      <c r="B5" s="184"/>
      <c r="C5" s="184"/>
      <c r="D5" s="184"/>
      <c r="E5" s="184"/>
      <c r="F5" s="184"/>
      <c r="G5" s="184"/>
      <c r="H5" s="184"/>
      <c r="I5" s="184"/>
      <c r="J5" s="184"/>
      <c r="K5" s="184"/>
      <c r="L5" s="184"/>
      <c r="M5" s="184"/>
      <c r="N5" s="184"/>
    </row>
    <row r="6" spans="1:14" ht="12" customHeight="1" thickBot="1" x14ac:dyDescent="0.2">
      <c r="B6" s="23" t="s">
        <v>19</v>
      </c>
      <c r="N6" s="120" t="s">
        <v>29</v>
      </c>
    </row>
    <row r="7" spans="1:14" s="4" customFormat="1" ht="20.100000000000001" customHeight="1" x14ac:dyDescent="0.15">
      <c r="A7" s="176" t="s">
        <v>1</v>
      </c>
      <c r="B7" s="177"/>
      <c r="C7" s="180" t="s">
        <v>2</v>
      </c>
      <c r="D7" s="177"/>
      <c r="E7" s="180" t="s">
        <v>3</v>
      </c>
      <c r="F7" s="177"/>
      <c r="G7" s="170" t="s">
        <v>177</v>
      </c>
      <c r="H7" s="170" t="s">
        <v>178</v>
      </c>
      <c r="I7" s="162" t="s">
        <v>179</v>
      </c>
      <c r="J7" s="185"/>
      <c r="K7" s="164" t="s">
        <v>180</v>
      </c>
      <c r="L7" s="166" t="s">
        <v>181</v>
      </c>
      <c r="M7" s="167"/>
      <c r="N7" s="174" t="s">
        <v>4</v>
      </c>
    </row>
    <row r="8" spans="1:14" s="4" customFormat="1" ht="20.100000000000001" customHeight="1" x14ac:dyDescent="0.15">
      <c r="A8" s="178"/>
      <c r="B8" s="179"/>
      <c r="C8" s="181"/>
      <c r="D8" s="179"/>
      <c r="E8" s="181"/>
      <c r="F8" s="179"/>
      <c r="G8" s="171"/>
      <c r="H8" s="171"/>
      <c r="I8" s="35"/>
      <c r="J8" s="97" t="s">
        <v>45</v>
      </c>
      <c r="K8" s="165"/>
      <c r="L8" s="35"/>
      <c r="M8" s="36" t="s">
        <v>45</v>
      </c>
      <c r="N8" s="175"/>
    </row>
    <row r="9" spans="1:14" s="8" customFormat="1" ht="27.95" customHeight="1" x14ac:dyDescent="0.15">
      <c r="A9" s="104" t="s">
        <v>20</v>
      </c>
      <c r="B9" s="11" t="s">
        <v>141</v>
      </c>
      <c r="C9" s="6"/>
      <c r="D9" s="15"/>
      <c r="E9" s="6"/>
      <c r="F9" s="7"/>
      <c r="G9" s="78">
        <f>G10+G14+G19</f>
        <v>3747813</v>
      </c>
      <c r="H9" s="96">
        <f>H10+H14+H19</f>
        <v>3770538</v>
      </c>
      <c r="I9" s="83">
        <f t="shared" ref="I9:I21" si="0">+H9-G9</f>
        <v>22725</v>
      </c>
      <c r="J9" s="88">
        <f t="shared" ref="J9:J21" si="1">+H9/G9-100%</f>
        <v>6.0635362543435267E-3</v>
      </c>
      <c r="K9" s="98">
        <f>SUM(K10:K21)/2</f>
        <v>3922770</v>
      </c>
      <c r="L9" s="99">
        <f t="shared" ref="L9:L21" si="2">+H9-K9</f>
        <v>-152232</v>
      </c>
      <c r="M9" s="100">
        <f t="shared" ref="M9:M21" si="3">+H9/K9-100%</f>
        <v>-3.8807271392408915E-2</v>
      </c>
      <c r="N9" s="121"/>
    </row>
    <row r="10" spans="1:14" s="8" customFormat="1" ht="27.95" customHeight="1" x14ac:dyDescent="0.15">
      <c r="A10" s="105"/>
      <c r="B10" s="68" t="s">
        <v>142</v>
      </c>
      <c r="C10" s="5" t="s">
        <v>20</v>
      </c>
      <c r="D10" s="77" t="s">
        <v>5</v>
      </c>
      <c r="E10" s="6"/>
      <c r="F10" s="7"/>
      <c r="G10" s="78">
        <f>G11+G12+G13</f>
        <v>1822297</v>
      </c>
      <c r="H10" s="96">
        <f>H11+H12+H13</f>
        <v>1812589</v>
      </c>
      <c r="I10" s="83">
        <f t="shared" si="0"/>
        <v>-9708</v>
      </c>
      <c r="J10" s="88">
        <f t="shared" si="1"/>
        <v>-5.3273423596702507E-3</v>
      </c>
      <c r="K10" s="98">
        <f>SUM(K11:K13)</f>
        <v>1834535</v>
      </c>
      <c r="L10" s="99">
        <f t="shared" si="2"/>
        <v>-21946</v>
      </c>
      <c r="M10" s="100">
        <f t="shared" si="3"/>
        <v>-1.1962704445540706E-2</v>
      </c>
      <c r="N10" s="122"/>
    </row>
    <row r="11" spans="1:14" s="8" customFormat="1" ht="27.95" customHeight="1" x14ac:dyDescent="0.15">
      <c r="A11" s="105"/>
      <c r="B11" s="68"/>
      <c r="C11" s="9"/>
      <c r="D11" s="68"/>
      <c r="E11" s="10" t="s">
        <v>20</v>
      </c>
      <c r="F11" s="11" t="s">
        <v>124</v>
      </c>
      <c r="G11" s="78">
        <v>1405482</v>
      </c>
      <c r="H11" s="96">
        <v>1405482</v>
      </c>
      <c r="I11" s="83">
        <f t="shared" si="0"/>
        <v>0</v>
      </c>
      <c r="J11" s="88">
        <f t="shared" si="1"/>
        <v>0</v>
      </c>
      <c r="K11" s="98">
        <v>1417160</v>
      </c>
      <c r="L11" s="99">
        <f t="shared" si="2"/>
        <v>-11678</v>
      </c>
      <c r="M11" s="100">
        <f t="shared" si="3"/>
        <v>-8.2404245109938268E-3</v>
      </c>
      <c r="N11" s="122" t="s">
        <v>163</v>
      </c>
    </row>
    <row r="12" spans="1:14" s="8" customFormat="1" ht="27.95" customHeight="1" x14ac:dyDescent="0.15">
      <c r="A12" s="105"/>
      <c r="B12" s="68"/>
      <c r="C12" s="9"/>
      <c r="D12" s="68"/>
      <c r="E12" s="6" t="s">
        <v>21</v>
      </c>
      <c r="F12" s="7" t="s">
        <v>46</v>
      </c>
      <c r="G12" s="78">
        <v>416459</v>
      </c>
      <c r="H12" s="96">
        <v>406751</v>
      </c>
      <c r="I12" s="83">
        <f t="shared" si="0"/>
        <v>-9708</v>
      </c>
      <c r="J12" s="88">
        <f t="shared" si="1"/>
        <v>-2.3310818111746845E-2</v>
      </c>
      <c r="K12" s="98">
        <v>417031</v>
      </c>
      <c r="L12" s="99">
        <f t="shared" si="2"/>
        <v>-10280</v>
      </c>
      <c r="M12" s="100">
        <f t="shared" si="3"/>
        <v>-2.4650445650323372E-2</v>
      </c>
      <c r="N12" s="122" t="s">
        <v>94</v>
      </c>
    </row>
    <row r="13" spans="1:14" s="8" customFormat="1" ht="27.95" customHeight="1" x14ac:dyDescent="0.15">
      <c r="A13" s="105"/>
      <c r="B13" s="68"/>
      <c r="C13" s="9"/>
      <c r="D13" s="68"/>
      <c r="E13" s="10" t="s">
        <v>22</v>
      </c>
      <c r="F13" s="11" t="s">
        <v>90</v>
      </c>
      <c r="G13" s="78">
        <v>356</v>
      </c>
      <c r="H13" s="96">
        <v>356</v>
      </c>
      <c r="I13" s="83">
        <f t="shared" si="0"/>
        <v>0</v>
      </c>
      <c r="J13" s="88">
        <f t="shared" si="1"/>
        <v>0</v>
      </c>
      <c r="K13" s="98">
        <v>344</v>
      </c>
      <c r="L13" s="99">
        <f t="shared" si="2"/>
        <v>12</v>
      </c>
      <c r="M13" s="100">
        <f t="shared" si="3"/>
        <v>3.488372093023262E-2</v>
      </c>
      <c r="N13" s="122" t="s">
        <v>95</v>
      </c>
    </row>
    <row r="14" spans="1:14" s="8" customFormat="1" ht="27.95" customHeight="1" x14ac:dyDescent="0.15">
      <c r="A14" s="105"/>
      <c r="B14" s="68"/>
      <c r="C14" s="5" t="s">
        <v>21</v>
      </c>
      <c r="D14" s="77" t="s">
        <v>7</v>
      </c>
      <c r="E14" s="6"/>
      <c r="F14" s="7"/>
      <c r="G14" s="78">
        <f>SUM(G15:G18)</f>
        <v>1925515</v>
      </c>
      <c r="H14" s="96">
        <f>H17+H15+H18+H16</f>
        <v>1957948</v>
      </c>
      <c r="I14" s="83">
        <f t="shared" si="0"/>
        <v>32433</v>
      </c>
      <c r="J14" s="88">
        <f t="shared" si="1"/>
        <v>1.6843805423484071E-2</v>
      </c>
      <c r="K14" s="98">
        <f>SUM(K15:K18)</f>
        <v>2088234</v>
      </c>
      <c r="L14" s="99">
        <f t="shared" si="2"/>
        <v>-130286</v>
      </c>
      <c r="M14" s="100">
        <f t="shared" si="3"/>
        <v>-6.2390517537785461E-2</v>
      </c>
      <c r="N14" s="122"/>
    </row>
    <row r="15" spans="1:14" s="8" customFormat="1" ht="27.95" customHeight="1" x14ac:dyDescent="0.15">
      <c r="A15" s="105"/>
      <c r="B15" s="68"/>
      <c r="C15" s="9"/>
      <c r="D15" s="68"/>
      <c r="E15" s="6" t="s">
        <v>70</v>
      </c>
      <c r="F15" s="7" t="s">
        <v>53</v>
      </c>
      <c r="G15" s="78">
        <v>717293</v>
      </c>
      <c r="H15" s="96">
        <v>738990</v>
      </c>
      <c r="I15" s="83">
        <f t="shared" si="0"/>
        <v>21697</v>
      </c>
      <c r="J15" s="88">
        <f t="shared" si="1"/>
        <v>3.02484479842966E-2</v>
      </c>
      <c r="K15" s="98">
        <v>904666</v>
      </c>
      <c r="L15" s="99">
        <f t="shared" si="2"/>
        <v>-165676</v>
      </c>
      <c r="M15" s="100">
        <f t="shared" si="3"/>
        <v>-0.18313499125644161</v>
      </c>
      <c r="N15" s="122" t="s">
        <v>96</v>
      </c>
    </row>
    <row r="16" spans="1:14" s="8" customFormat="1" ht="27.95" customHeight="1" x14ac:dyDescent="0.15">
      <c r="A16" s="105"/>
      <c r="B16" s="68"/>
      <c r="C16" s="9"/>
      <c r="D16" s="68"/>
      <c r="E16" s="5" t="s">
        <v>21</v>
      </c>
      <c r="F16" s="11" t="s">
        <v>54</v>
      </c>
      <c r="G16" s="78">
        <v>133551</v>
      </c>
      <c r="H16" s="96">
        <v>131824</v>
      </c>
      <c r="I16" s="83">
        <f t="shared" si="0"/>
        <v>-1727</v>
      </c>
      <c r="J16" s="88">
        <f t="shared" si="1"/>
        <v>-1.293138950663042E-2</v>
      </c>
      <c r="K16" s="98">
        <v>109570</v>
      </c>
      <c r="L16" s="99">
        <f t="shared" si="2"/>
        <v>22254</v>
      </c>
      <c r="M16" s="100">
        <f t="shared" si="3"/>
        <v>0.20310303915305283</v>
      </c>
      <c r="N16" s="122" t="s">
        <v>97</v>
      </c>
    </row>
    <row r="17" spans="1:14" s="8" customFormat="1" ht="27.95" customHeight="1" x14ac:dyDescent="0.15">
      <c r="A17" s="105"/>
      <c r="B17" s="68"/>
      <c r="C17" s="9"/>
      <c r="D17" s="68"/>
      <c r="E17" s="5" t="s">
        <v>92</v>
      </c>
      <c r="F17" s="11" t="s">
        <v>55</v>
      </c>
      <c r="G17" s="78">
        <v>1067867</v>
      </c>
      <c r="H17" s="96">
        <v>1080330</v>
      </c>
      <c r="I17" s="83">
        <f t="shared" si="0"/>
        <v>12463</v>
      </c>
      <c r="J17" s="88">
        <f t="shared" si="1"/>
        <v>1.1670929057644885E-2</v>
      </c>
      <c r="K17" s="98">
        <v>1068964</v>
      </c>
      <c r="L17" s="99">
        <f t="shared" si="2"/>
        <v>11366</v>
      </c>
      <c r="M17" s="100">
        <f t="shared" si="3"/>
        <v>1.0632724769028767E-2</v>
      </c>
      <c r="N17" s="122"/>
    </row>
    <row r="18" spans="1:14" s="8" customFormat="1" ht="27.95" customHeight="1" x14ac:dyDescent="0.15">
      <c r="A18" s="105"/>
      <c r="B18" s="68"/>
      <c r="C18" s="9"/>
      <c r="D18" s="68"/>
      <c r="E18" s="5" t="s">
        <v>28</v>
      </c>
      <c r="F18" s="11" t="s">
        <v>6</v>
      </c>
      <c r="G18" s="78">
        <v>6804</v>
      </c>
      <c r="H18" s="96">
        <v>6804</v>
      </c>
      <c r="I18" s="83">
        <f t="shared" si="0"/>
        <v>0</v>
      </c>
      <c r="J18" s="88">
        <f t="shared" si="1"/>
        <v>0</v>
      </c>
      <c r="K18" s="98">
        <v>5034</v>
      </c>
      <c r="L18" s="99">
        <f t="shared" si="2"/>
        <v>1770</v>
      </c>
      <c r="M18" s="100">
        <f t="shared" si="3"/>
        <v>0.35160905840286061</v>
      </c>
      <c r="N18" s="122" t="s">
        <v>121</v>
      </c>
    </row>
    <row r="19" spans="1:14" s="8" customFormat="1" ht="27.95" customHeight="1" x14ac:dyDescent="0.15">
      <c r="A19" s="105"/>
      <c r="B19" s="68"/>
      <c r="C19" s="5" t="s">
        <v>22</v>
      </c>
      <c r="D19" s="77" t="s">
        <v>8</v>
      </c>
      <c r="E19" s="6"/>
      <c r="F19" s="7"/>
      <c r="G19" s="78">
        <f>G20+G21</f>
        <v>1</v>
      </c>
      <c r="H19" s="96">
        <f>H20+H21</f>
        <v>1</v>
      </c>
      <c r="I19" s="83">
        <f t="shared" si="0"/>
        <v>0</v>
      </c>
      <c r="J19" s="88">
        <f t="shared" si="1"/>
        <v>0</v>
      </c>
      <c r="K19" s="98">
        <f>K21</f>
        <v>1</v>
      </c>
      <c r="L19" s="99">
        <f t="shared" si="2"/>
        <v>0</v>
      </c>
      <c r="M19" s="100">
        <f t="shared" si="3"/>
        <v>0</v>
      </c>
      <c r="N19" s="122"/>
    </row>
    <row r="20" spans="1:14" s="8" customFormat="1" ht="27.95" hidden="1" customHeight="1" x14ac:dyDescent="0.15">
      <c r="A20" s="105"/>
      <c r="B20" s="68"/>
      <c r="C20" s="9"/>
      <c r="D20" s="68"/>
      <c r="E20" s="5" t="s">
        <v>20</v>
      </c>
      <c r="F20" s="11" t="s">
        <v>9</v>
      </c>
      <c r="G20" s="78">
        <v>0</v>
      </c>
      <c r="H20" s="96">
        <v>0</v>
      </c>
      <c r="I20" s="83">
        <f t="shared" si="0"/>
        <v>0</v>
      </c>
      <c r="J20" s="88" t="e">
        <f t="shared" si="1"/>
        <v>#DIV/0!</v>
      </c>
      <c r="K20" s="98">
        <v>0</v>
      </c>
      <c r="L20" s="99">
        <f t="shared" si="2"/>
        <v>0</v>
      </c>
      <c r="M20" s="100" t="e">
        <f t="shared" si="3"/>
        <v>#DIV/0!</v>
      </c>
      <c r="N20" s="122"/>
    </row>
    <row r="21" spans="1:14" s="8" customFormat="1" ht="27.95" customHeight="1" thickBot="1" x14ac:dyDescent="0.2">
      <c r="A21" s="106"/>
      <c r="B21" s="107"/>
      <c r="C21" s="108"/>
      <c r="D21" s="107"/>
      <c r="E21" s="109" t="s">
        <v>56</v>
      </c>
      <c r="F21" s="110" t="s">
        <v>10</v>
      </c>
      <c r="G21" s="111">
        <v>1</v>
      </c>
      <c r="H21" s="112">
        <v>1</v>
      </c>
      <c r="I21" s="113">
        <f t="shared" si="0"/>
        <v>0</v>
      </c>
      <c r="J21" s="114">
        <f t="shared" si="1"/>
        <v>0</v>
      </c>
      <c r="K21" s="101">
        <v>1</v>
      </c>
      <c r="L21" s="102">
        <f t="shared" si="2"/>
        <v>0</v>
      </c>
      <c r="M21" s="103">
        <f t="shared" si="3"/>
        <v>0</v>
      </c>
      <c r="N21" s="123"/>
    </row>
    <row r="22" spans="1:14" s="8" customFormat="1" ht="27.95" customHeight="1" x14ac:dyDescent="0.15">
      <c r="A22" s="13"/>
      <c r="B22" s="70"/>
      <c r="C22" s="13"/>
      <c r="D22" s="70"/>
      <c r="E22" s="13"/>
      <c r="F22" s="14"/>
      <c r="G22" s="80"/>
      <c r="H22" s="80"/>
      <c r="I22" s="153"/>
      <c r="J22" s="89"/>
      <c r="K22" s="153"/>
      <c r="L22" s="153"/>
      <c r="M22" s="89"/>
      <c r="N22" s="124"/>
    </row>
    <row r="23" spans="1:14" ht="12" customHeight="1" thickBot="1" x14ac:dyDescent="0.2">
      <c r="B23" s="23"/>
      <c r="N23" s="120" t="s">
        <v>29</v>
      </c>
    </row>
    <row r="24" spans="1:14" s="4" customFormat="1" ht="20.100000000000001" customHeight="1" x14ac:dyDescent="0.15">
      <c r="A24" s="176" t="s">
        <v>1</v>
      </c>
      <c r="B24" s="177"/>
      <c r="C24" s="180" t="s">
        <v>2</v>
      </c>
      <c r="D24" s="177"/>
      <c r="E24" s="180" t="s">
        <v>3</v>
      </c>
      <c r="F24" s="177"/>
      <c r="G24" s="170" t="s">
        <v>177</v>
      </c>
      <c r="H24" s="170" t="s">
        <v>178</v>
      </c>
      <c r="I24" s="162" t="s">
        <v>179</v>
      </c>
      <c r="J24" s="185"/>
      <c r="K24" s="164" t="s">
        <v>180</v>
      </c>
      <c r="L24" s="166" t="s">
        <v>181</v>
      </c>
      <c r="M24" s="167"/>
      <c r="N24" s="174" t="s">
        <v>4</v>
      </c>
    </row>
    <row r="25" spans="1:14" s="4" customFormat="1" ht="20.100000000000001" customHeight="1" x14ac:dyDescent="0.15">
      <c r="A25" s="178"/>
      <c r="B25" s="179"/>
      <c r="C25" s="181"/>
      <c r="D25" s="179"/>
      <c r="E25" s="181"/>
      <c r="F25" s="179"/>
      <c r="G25" s="171"/>
      <c r="H25" s="171"/>
      <c r="I25" s="35"/>
      <c r="J25" s="97" t="s">
        <v>45</v>
      </c>
      <c r="K25" s="165"/>
      <c r="L25" s="35"/>
      <c r="M25" s="36" t="s">
        <v>45</v>
      </c>
      <c r="N25" s="175"/>
    </row>
    <row r="26" spans="1:14" s="8" customFormat="1" ht="27.95" customHeight="1" x14ac:dyDescent="0.15">
      <c r="A26" s="104" t="s">
        <v>21</v>
      </c>
      <c r="B26" s="11" t="s">
        <v>139</v>
      </c>
      <c r="C26" s="6"/>
      <c r="D26" s="15"/>
      <c r="E26" s="6"/>
      <c r="F26" s="7"/>
      <c r="G26" s="78">
        <f>G27+G29+G34</f>
        <v>860171</v>
      </c>
      <c r="H26" s="96">
        <f>H27+H29+H34</f>
        <v>687977</v>
      </c>
      <c r="I26" s="83">
        <f t="shared" ref="I26:I37" si="4">+H26-G26</f>
        <v>-172194</v>
      </c>
      <c r="J26" s="88">
        <f t="shared" ref="J26:J33" si="5">+H26/G26-100%</f>
        <v>-0.20018577701410534</v>
      </c>
      <c r="K26" s="98">
        <f>SUM(K27:K36)/2</f>
        <v>0</v>
      </c>
      <c r="L26" s="99">
        <f t="shared" ref="L26:L37" si="6">+H26-K26</f>
        <v>687977</v>
      </c>
      <c r="M26" s="116" t="s">
        <v>134</v>
      </c>
      <c r="N26" s="121"/>
    </row>
    <row r="27" spans="1:14" s="8" customFormat="1" ht="27.95" customHeight="1" x14ac:dyDescent="0.15">
      <c r="A27" s="105"/>
      <c r="B27" s="68" t="s">
        <v>142</v>
      </c>
      <c r="C27" s="5" t="s">
        <v>20</v>
      </c>
      <c r="D27" s="77" t="s">
        <v>5</v>
      </c>
      <c r="E27" s="6"/>
      <c r="F27" s="7"/>
      <c r="G27" s="78">
        <f>G28</f>
        <v>157110</v>
      </c>
      <c r="H27" s="96">
        <f>H28</f>
        <v>157110</v>
      </c>
      <c r="I27" s="83">
        <f t="shared" si="4"/>
        <v>0</v>
      </c>
      <c r="J27" s="88">
        <f t="shared" si="5"/>
        <v>0</v>
      </c>
      <c r="K27" s="98">
        <f>SUM(K28:K28)</f>
        <v>0</v>
      </c>
      <c r="L27" s="99">
        <f t="shared" si="6"/>
        <v>157110</v>
      </c>
      <c r="M27" s="116" t="s">
        <v>134</v>
      </c>
      <c r="N27" s="122"/>
    </row>
    <row r="28" spans="1:14" s="8" customFormat="1" ht="27.95" customHeight="1" x14ac:dyDescent="0.15">
      <c r="A28" s="105"/>
      <c r="B28" s="68"/>
      <c r="C28" s="9"/>
      <c r="D28" s="68"/>
      <c r="E28" s="10" t="s">
        <v>20</v>
      </c>
      <c r="F28" s="11" t="s">
        <v>124</v>
      </c>
      <c r="G28" s="78">
        <v>157110</v>
      </c>
      <c r="H28" s="96">
        <v>157110</v>
      </c>
      <c r="I28" s="83">
        <f t="shared" si="4"/>
        <v>0</v>
      </c>
      <c r="J28" s="88">
        <f t="shared" si="5"/>
        <v>0</v>
      </c>
      <c r="K28" s="98">
        <v>0</v>
      </c>
      <c r="L28" s="99">
        <f t="shared" si="6"/>
        <v>157110</v>
      </c>
      <c r="M28" s="116" t="s">
        <v>134</v>
      </c>
      <c r="N28" s="122" t="s">
        <v>127</v>
      </c>
    </row>
    <row r="29" spans="1:14" s="8" customFormat="1" ht="27.95" customHeight="1" x14ac:dyDescent="0.15">
      <c r="A29" s="105"/>
      <c r="B29" s="68"/>
      <c r="C29" s="5" t="s">
        <v>21</v>
      </c>
      <c r="D29" s="77" t="s">
        <v>7</v>
      </c>
      <c r="E29" s="6"/>
      <c r="F29" s="7"/>
      <c r="G29" s="78">
        <f>SUM(G30:G33)</f>
        <v>703061</v>
      </c>
      <c r="H29" s="96">
        <f>H32+H30+H33+H31</f>
        <v>530866</v>
      </c>
      <c r="I29" s="83">
        <f t="shared" si="4"/>
        <v>-172195</v>
      </c>
      <c r="J29" s="88">
        <f t="shared" si="5"/>
        <v>-0.24492184888651203</v>
      </c>
      <c r="K29" s="98">
        <f>SUM(K30:K33)</f>
        <v>0</v>
      </c>
      <c r="L29" s="99">
        <f t="shared" si="6"/>
        <v>530866</v>
      </c>
      <c r="M29" s="116" t="s">
        <v>134</v>
      </c>
      <c r="N29" s="122"/>
    </row>
    <row r="30" spans="1:14" s="8" customFormat="1" ht="27.95" customHeight="1" x14ac:dyDescent="0.15">
      <c r="A30" s="105"/>
      <c r="B30" s="68"/>
      <c r="C30" s="9"/>
      <c r="D30" s="68"/>
      <c r="E30" s="6" t="s">
        <v>20</v>
      </c>
      <c r="F30" s="7" t="s">
        <v>53</v>
      </c>
      <c r="G30" s="78">
        <v>368991</v>
      </c>
      <c r="H30" s="96">
        <v>215961</v>
      </c>
      <c r="I30" s="83">
        <f t="shared" si="4"/>
        <v>-153030</v>
      </c>
      <c r="J30" s="88">
        <f t="shared" si="5"/>
        <v>-0.41472556241209135</v>
      </c>
      <c r="K30" s="98">
        <v>0</v>
      </c>
      <c r="L30" s="99">
        <f t="shared" si="6"/>
        <v>215961</v>
      </c>
      <c r="M30" s="116" t="s">
        <v>134</v>
      </c>
      <c r="N30" s="122" t="s">
        <v>96</v>
      </c>
    </row>
    <row r="31" spans="1:14" s="8" customFormat="1" ht="27.95" customHeight="1" x14ac:dyDescent="0.15">
      <c r="A31" s="105"/>
      <c r="B31" s="68"/>
      <c r="C31" s="9"/>
      <c r="D31" s="68"/>
      <c r="E31" s="5" t="s">
        <v>21</v>
      </c>
      <c r="F31" s="11" t="s">
        <v>54</v>
      </c>
      <c r="G31" s="78">
        <v>57626</v>
      </c>
      <c r="H31" s="96">
        <v>86967</v>
      </c>
      <c r="I31" s="83">
        <f t="shared" si="4"/>
        <v>29341</v>
      </c>
      <c r="J31" s="88">
        <f t="shared" si="5"/>
        <v>0.50916253080206841</v>
      </c>
      <c r="K31" s="98">
        <v>0</v>
      </c>
      <c r="L31" s="99">
        <f t="shared" si="6"/>
        <v>86967</v>
      </c>
      <c r="M31" s="116" t="s">
        <v>134</v>
      </c>
      <c r="N31" s="122" t="s">
        <v>97</v>
      </c>
    </row>
    <row r="32" spans="1:14" s="8" customFormat="1" ht="27.95" customHeight="1" x14ac:dyDescent="0.15">
      <c r="A32" s="105"/>
      <c r="B32" s="68"/>
      <c r="C32" s="9"/>
      <c r="D32" s="68"/>
      <c r="E32" s="5" t="s">
        <v>22</v>
      </c>
      <c r="F32" s="11" t="s">
        <v>55</v>
      </c>
      <c r="G32" s="78">
        <v>276412</v>
      </c>
      <c r="H32" s="96">
        <v>227906</v>
      </c>
      <c r="I32" s="83">
        <f t="shared" si="4"/>
        <v>-48506</v>
      </c>
      <c r="J32" s="88">
        <f t="shared" si="5"/>
        <v>-0.17548442180513146</v>
      </c>
      <c r="K32" s="98">
        <v>0</v>
      </c>
      <c r="L32" s="99">
        <f t="shared" si="6"/>
        <v>227906</v>
      </c>
      <c r="M32" s="116" t="s">
        <v>134</v>
      </c>
      <c r="N32" s="122"/>
    </row>
    <row r="33" spans="1:14" s="8" customFormat="1" ht="27.95" customHeight="1" x14ac:dyDescent="0.15">
      <c r="A33" s="105"/>
      <c r="B33" s="68"/>
      <c r="C33" s="9"/>
      <c r="D33" s="68"/>
      <c r="E33" s="5" t="s">
        <v>28</v>
      </c>
      <c r="F33" s="11" t="s">
        <v>6</v>
      </c>
      <c r="G33" s="78">
        <v>32</v>
      </c>
      <c r="H33" s="96">
        <v>32</v>
      </c>
      <c r="I33" s="83">
        <f t="shared" si="4"/>
        <v>0</v>
      </c>
      <c r="J33" s="88">
        <f t="shared" si="5"/>
        <v>0</v>
      </c>
      <c r="K33" s="98">
        <v>0</v>
      </c>
      <c r="L33" s="99">
        <f t="shared" si="6"/>
        <v>32</v>
      </c>
      <c r="M33" s="116" t="s">
        <v>134</v>
      </c>
      <c r="N33" s="122" t="s">
        <v>128</v>
      </c>
    </row>
    <row r="34" spans="1:14" s="8" customFormat="1" ht="27.95" customHeight="1" x14ac:dyDescent="0.15">
      <c r="A34" s="105"/>
      <c r="B34" s="68"/>
      <c r="C34" s="5" t="s">
        <v>22</v>
      </c>
      <c r="D34" s="77" t="s">
        <v>8</v>
      </c>
      <c r="E34" s="6"/>
      <c r="F34" s="7"/>
      <c r="G34" s="78">
        <f>G35+G36</f>
        <v>0</v>
      </c>
      <c r="H34" s="96">
        <f>H35+H36</f>
        <v>1</v>
      </c>
      <c r="I34" s="83">
        <f t="shared" si="4"/>
        <v>1</v>
      </c>
      <c r="J34" s="90" t="s">
        <v>120</v>
      </c>
      <c r="K34" s="98">
        <f>K36</f>
        <v>0</v>
      </c>
      <c r="L34" s="99">
        <f t="shared" si="6"/>
        <v>1</v>
      </c>
      <c r="M34" s="116" t="s">
        <v>134</v>
      </c>
      <c r="N34" s="122"/>
    </row>
    <row r="35" spans="1:14" s="8" customFormat="1" ht="27.95" hidden="1" customHeight="1" x14ac:dyDescent="0.15">
      <c r="A35" s="105"/>
      <c r="B35" s="68"/>
      <c r="C35" s="9"/>
      <c r="D35" s="68"/>
      <c r="E35" s="5" t="s">
        <v>20</v>
      </c>
      <c r="F35" s="11" t="s">
        <v>9</v>
      </c>
      <c r="G35" s="78">
        <v>0</v>
      </c>
      <c r="H35" s="96">
        <v>0</v>
      </c>
      <c r="I35" s="83">
        <f t="shared" si="4"/>
        <v>0</v>
      </c>
      <c r="J35" s="90" t="e">
        <f>+H35/G35-100%</f>
        <v>#DIV/0!</v>
      </c>
      <c r="K35" s="98">
        <v>0</v>
      </c>
      <c r="L35" s="99">
        <f t="shared" si="6"/>
        <v>0</v>
      </c>
      <c r="M35" s="116" t="s">
        <v>134</v>
      </c>
      <c r="N35" s="122"/>
    </row>
    <row r="36" spans="1:14" s="8" customFormat="1" ht="27.95" customHeight="1" x14ac:dyDescent="0.15">
      <c r="A36" s="115"/>
      <c r="B36" s="69"/>
      <c r="C36" s="12"/>
      <c r="D36" s="69"/>
      <c r="E36" s="6" t="s">
        <v>20</v>
      </c>
      <c r="F36" s="7" t="s">
        <v>10</v>
      </c>
      <c r="G36" s="79">
        <v>0</v>
      </c>
      <c r="H36" s="96">
        <v>1</v>
      </c>
      <c r="I36" s="83">
        <f t="shared" si="4"/>
        <v>1</v>
      </c>
      <c r="J36" s="90" t="s">
        <v>120</v>
      </c>
      <c r="K36" s="98">
        <v>0</v>
      </c>
      <c r="L36" s="99">
        <f t="shared" si="6"/>
        <v>1</v>
      </c>
      <c r="M36" s="116" t="s">
        <v>134</v>
      </c>
      <c r="N36" s="126"/>
    </row>
    <row r="37" spans="1:14" s="8" customFormat="1" ht="27.95" customHeight="1" thickBot="1" x14ac:dyDescent="0.2">
      <c r="A37" s="189" t="s">
        <v>154</v>
      </c>
      <c r="B37" s="190"/>
      <c r="C37" s="190"/>
      <c r="D37" s="190"/>
      <c r="E37" s="190"/>
      <c r="F37" s="191"/>
      <c r="G37" s="111">
        <f>G9+G26</f>
        <v>4607984</v>
      </c>
      <c r="H37" s="112">
        <f>H9+H26</f>
        <v>4458515</v>
      </c>
      <c r="I37" s="113">
        <f t="shared" si="4"/>
        <v>-149469</v>
      </c>
      <c r="J37" s="114">
        <f>+H37/G37-100%</f>
        <v>-3.2436961586672197E-2</v>
      </c>
      <c r="K37" s="101">
        <f>K9+K26</f>
        <v>3922770</v>
      </c>
      <c r="L37" s="102">
        <f t="shared" si="6"/>
        <v>535745</v>
      </c>
      <c r="M37" s="117">
        <f>+H37/K37-100%</f>
        <v>0.13657313581984165</v>
      </c>
      <c r="N37" s="123"/>
    </row>
    <row r="38" spans="1:14" s="8" customFormat="1" ht="27.95" customHeight="1" x14ac:dyDescent="0.15">
      <c r="A38" s="13"/>
      <c r="B38" s="70"/>
      <c r="C38" s="13"/>
      <c r="D38" s="70"/>
      <c r="E38" s="13"/>
      <c r="F38" s="14"/>
      <c r="G38" s="80"/>
      <c r="H38" s="80"/>
      <c r="I38" s="153"/>
      <c r="J38" s="89"/>
      <c r="K38" s="153"/>
      <c r="L38" s="153"/>
      <c r="M38" s="89"/>
      <c r="N38" s="124"/>
    </row>
    <row r="39" spans="1:14" s="8" customFormat="1" ht="12" customHeight="1" thickBot="1" x14ac:dyDescent="0.2">
      <c r="A39" s="1"/>
      <c r="B39" s="23" t="s">
        <v>18</v>
      </c>
      <c r="C39" s="1"/>
      <c r="D39" s="2"/>
      <c r="E39" s="1"/>
      <c r="F39" s="2"/>
      <c r="G39" s="40"/>
      <c r="H39" s="40"/>
      <c r="I39" s="84"/>
      <c r="J39" s="91"/>
      <c r="K39" s="86"/>
      <c r="L39" s="86"/>
      <c r="M39" s="91"/>
      <c r="N39" s="120" t="s">
        <v>29</v>
      </c>
    </row>
    <row r="40" spans="1:14" s="4" customFormat="1" ht="20.100000000000001" customHeight="1" x14ac:dyDescent="0.15">
      <c r="A40" s="176" t="s">
        <v>1</v>
      </c>
      <c r="B40" s="177"/>
      <c r="C40" s="180" t="s">
        <v>2</v>
      </c>
      <c r="D40" s="177"/>
      <c r="E40" s="180" t="s">
        <v>3</v>
      </c>
      <c r="F40" s="177"/>
      <c r="G40" s="170" t="s">
        <v>177</v>
      </c>
      <c r="H40" s="170" t="s">
        <v>178</v>
      </c>
      <c r="I40" s="162" t="s">
        <v>179</v>
      </c>
      <c r="J40" s="163"/>
      <c r="K40" s="164" t="s">
        <v>180</v>
      </c>
      <c r="L40" s="166" t="s">
        <v>181</v>
      </c>
      <c r="M40" s="167"/>
      <c r="N40" s="186" t="s">
        <v>4</v>
      </c>
    </row>
    <row r="41" spans="1:14" s="4" customFormat="1" ht="20.100000000000001" customHeight="1" x14ac:dyDescent="0.15">
      <c r="A41" s="178"/>
      <c r="B41" s="179"/>
      <c r="C41" s="181"/>
      <c r="D41" s="179"/>
      <c r="E41" s="181"/>
      <c r="F41" s="179"/>
      <c r="G41" s="171"/>
      <c r="H41" s="171"/>
      <c r="I41" s="35"/>
      <c r="J41" s="36" t="s">
        <v>45</v>
      </c>
      <c r="K41" s="165"/>
      <c r="L41" s="35"/>
      <c r="M41" s="36" t="s">
        <v>45</v>
      </c>
      <c r="N41" s="187"/>
    </row>
    <row r="42" spans="1:14" s="8" customFormat="1" ht="27.95" customHeight="1" x14ac:dyDescent="0.15">
      <c r="A42" s="104" t="s">
        <v>0</v>
      </c>
      <c r="B42" s="11" t="s">
        <v>141</v>
      </c>
      <c r="C42" s="6"/>
      <c r="D42" s="15"/>
      <c r="E42" s="6"/>
      <c r="F42" s="15"/>
      <c r="G42" s="78">
        <f>G43+G55+G59+G61</f>
        <v>3719943</v>
      </c>
      <c r="H42" s="96">
        <f>H43+H55+H59+H61</f>
        <v>3736950</v>
      </c>
      <c r="I42" s="83">
        <f t="shared" ref="I42:I62" si="7">+H42-G42</f>
        <v>17007</v>
      </c>
      <c r="J42" s="128">
        <f t="shared" ref="J42:J62" si="8">+H42/G42-100%</f>
        <v>4.5718442460005448E-3</v>
      </c>
      <c r="K42" s="98">
        <f>SUM(K43:K62)/2</f>
        <v>3798683</v>
      </c>
      <c r="L42" s="99">
        <f t="shared" ref="L42:L62" si="9">+H42-K42</f>
        <v>-61733</v>
      </c>
      <c r="M42" s="100">
        <f t="shared" ref="M42:M62" si="10">+H42/K42-100%</f>
        <v>-1.6251158625239293E-2</v>
      </c>
      <c r="N42" s="135"/>
    </row>
    <row r="43" spans="1:14" ht="27.95" customHeight="1" x14ac:dyDescent="0.15">
      <c r="A43" s="105"/>
      <c r="B43" s="68" t="s">
        <v>140</v>
      </c>
      <c r="C43" s="5" t="s">
        <v>20</v>
      </c>
      <c r="D43" s="77" t="s">
        <v>11</v>
      </c>
      <c r="E43" s="6"/>
      <c r="F43" s="15"/>
      <c r="G43" s="78">
        <f>G44+G45+G46+G52+G53+G54+G47+G48+G49+G50+G51</f>
        <v>3472708</v>
      </c>
      <c r="H43" s="96">
        <f>H44+H45+H46+H52+H53+H54+H47+H48+H49+H50+H51</f>
        <v>3496288</v>
      </c>
      <c r="I43" s="83">
        <f t="shared" si="7"/>
        <v>23580</v>
      </c>
      <c r="J43" s="128">
        <f t="shared" si="8"/>
        <v>6.7900900392432462E-3</v>
      </c>
      <c r="K43" s="98">
        <f>SUM(K44:K54)</f>
        <v>3522133</v>
      </c>
      <c r="L43" s="99">
        <f t="shared" si="9"/>
        <v>-25845</v>
      </c>
      <c r="M43" s="100">
        <f t="shared" si="10"/>
        <v>-7.3378830384883686E-3</v>
      </c>
      <c r="N43" s="135"/>
    </row>
    <row r="44" spans="1:14" ht="27.95" customHeight="1" x14ac:dyDescent="0.15">
      <c r="A44" s="105"/>
      <c r="B44" s="68"/>
      <c r="C44" s="9"/>
      <c r="D44" s="68"/>
      <c r="E44" s="5" t="s">
        <v>20</v>
      </c>
      <c r="F44" s="11" t="s">
        <v>61</v>
      </c>
      <c r="G44" s="78">
        <v>63347</v>
      </c>
      <c r="H44" s="96">
        <v>63347</v>
      </c>
      <c r="I44" s="83">
        <f t="shared" si="7"/>
        <v>0</v>
      </c>
      <c r="J44" s="128">
        <f t="shared" si="8"/>
        <v>0</v>
      </c>
      <c r="K44" s="98">
        <v>67319</v>
      </c>
      <c r="L44" s="99">
        <f t="shared" si="9"/>
        <v>-3972</v>
      </c>
      <c r="M44" s="100">
        <f t="shared" si="10"/>
        <v>-5.9002658981862521E-2</v>
      </c>
      <c r="N44" s="135" t="s">
        <v>98</v>
      </c>
    </row>
    <row r="45" spans="1:14" ht="27.95" customHeight="1" x14ac:dyDescent="0.15">
      <c r="A45" s="105"/>
      <c r="B45" s="68"/>
      <c r="C45" s="9"/>
      <c r="D45" s="68"/>
      <c r="E45" s="5" t="s">
        <v>21</v>
      </c>
      <c r="F45" s="11" t="s">
        <v>62</v>
      </c>
      <c r="G45" s="78">
        <v>13483</v>
      </c>
      <c r="H45" s="96">
        <v>13483</v>
      </c>
      <c r="I45" s="83">
        <f t="shared" si="7"/>
        <v>0</v>
      </c>
      <c r="J45" s="128">
        <f t="shared" si="8"/>
        <v>0</v>
      </c>
      <c r="K45" s="98">
        <v>13683</v>
      </c>
      <c r="L45" s="99">
        <f t="shared" si="9"/>
        <v>-200</v>
      </c>
      <c r="M45" s="100">
        <f t="shared" si="10"/>
        <v>-1.4616677629174846E-2</v>
      </c>
      <c r="N45" s="135" t="s">
        <v>99</v>
      </c>
    </row>
    <row r="46" spans="1:14" ht="27.95" customHeight="1" x14ac:dyDescent="0.15">
      <c r="A46" s="105"/>
      <c r="B46" s="68"/>
      <c r="C46" s="9"/>
      <c r="D46" s="68"/>
      <c r="E46" s="5" t="s">
        <v>22</v>
      </c>
      <c r="F46" s="11" t="s">
        <v>63</v>
      </c>
      <c r="G46" s="78">
        <v>86053</v>
      </c>
      <c r="H46" s="96">
        <v>86053</v>
      </c>
      <c r="I46" s="83">
        <f t="shared" si="7"/>
        <v>0</v>
      </c>
      <c r="J46" s="128">
        <f t="shared" si="8"/>
        <v>0</v>
      </c>
      <c r="K46" s="98">
        <v>100347</v>
      </c>
      <c r="L46" s="99">
        <f t="shared" si="9"/>
        <v>-14294</v>
      </c>
      <c r="M46" s="100">
        <f t="shared" si="10"/>
        <v>-0.14244571337459022</v>
      </c>
      <c r="N46" s="135" t="s">
        <v>169</v>
      </c>
    </row>
    <row r="47" spans="1:14" ht="27.95" customHeight="1" x14ac:dyDescent="0.15">
      <c r="A47" s="105"/>
      <c r="B47" s="68"/>
      <c r="C47" s="9"/>
      <c r="D47" s="68"/>
      <c r="E47" s="5" t="s">
        <v>49</v>
      </c>
      <c r="F47" s="11" t="s">
        <v>64</v>
      </c>
      <c r="G47" s="78">
        <v>38870</v>
      </c>
      <c r="H47" s="96">
        <v>38870</v>
      </c>
      <c r="I47" s="83">
        <f t="shared" si="7"/>
        <v>0</v>
      </c>
      <c r="J47" s="128">
        <f t="shared" si="8"/>
        <v>0</v>
      </c>
      <c r="K47" s="98">
        <v>48140</v>
      </c>
      <c r="L47" s="99">
        <f t="shared" si="9"/>
        <v>-9270</v>
      </c>
      <c r="M47" s="100">
        <f t="shared" si="10"/>
        <v>-0.19256335687577897</v>
      </c>
      <c r="N47" s="135" t="s">
        <v>170</v>
      </c>
    </row>
    <row r="48" spans="1:14" ht="27.95" customHeight="1" x14ac:dyDescent="0.15">
      <c r="A48" s="105"/>
      <c r="B48" s="68"/>
      <c r="C48" s="9"/>
      <c r="D48" s="68"/>
      <c r="E48" s="5" t="s">
        <v>51</v>
      </c>
      <c r="F48" s="11" t="s">
        <v>65</v>
      </c>
      <c r="G48" s="78">
        <v>14215</v>
      </c>
      <c r="H48" s="96">
        <v>14215</v>
      </c>
      <c r="I48" s="83">
        <f t="shared" si="7"/>
        <v>0</v>
      </c>
      <c r="J48" s="128">
        <f t="shared" si="8"/>
        <v>0</v>
      </c>
      <c r="K48" s="98">
        <v>18510</v>
      </c>
      <c r="L48" s="99">
        <f t="shared" si="9"/>
        <v>-4295</v>
      </c>
      <c r="M48" s="100">
        <f t="shared" si="10"/>
        <v>-0.23203673689897353</v>
      </c>
      <c r="N48" s="135" t="s">
        <v>115</v>
      </c>
    </row>
    <row r="49" spans="1:14" ht="27.95" customHeight="1" x14ac:dyDescent="0.15">
      <c r="A49" s="105"/>
      <c r="B49" s="68"/>
      <c r="C49" s="9"/>
      <c r="D49" s="68"/>
      <c r="E49" s="5" t="s">
        <v>57</v>
      </c>
      <c r="F49" s="11" t="s">
        <v>66</v>
      </c>
      <c r="G49" s="78">
        <v>1188362</v>
      </c>
      <c r="H49" s="96">
        <v>1195666</v>
      </c>
      <c r="I49" s="83">
        <f t="shared" si="7"/>
        <v>7304</v>
      </c>
      <c r="J49" s="128">
        <f t="shared" si="8"/>
        <v>6.1462752932186504E-3</v>
      </c>
      <c r="K49" s="98">
        <v>1182142</v>
      </c>
      <c r="L49" s="99">
        <f t="shared" si="9"/>
        <v>13524</v>
      </c>
      <c r="M49" s="100">
        <f t="shared" si="10"/>
        <v>1.1440249986888196E-2</v>
      </c>
      <c r="N49" s="135" t="s">
        <v>116</v>
      </c>
    </row>
    <row r="50" spans="1:14" ht="27.95" customHeight="1" x14ac:dyDescent="0.15">
      <c r="A50" s="105"/>
      <c r="B50" s="68"/>
      <c r="C50" s="9"/>
      <c r="D50" s="68"/>
      <c r="E50" s="5" t="s">
        <v>58</v>
      </c>
      <c r="F50" s="11" t="s">
        <v>67</v>
      </c>
      <c r="G50" s="78">
        <v>7564</v>
      </c>
      <c r="H50" s="96">
        <v>7564</v>
      </c>
      <c r="I50" s="83">
        <f t="shared" si="7"/>
        <v>0</v>
      </c>
      <c r="J50" s="128">
        <f t="shared" si="8"/>
        <v>0</v>
      </c>
      <c r="K50" s="98">
        <v>13688</v>
      </c>
      <c r="L50" s="99">
        <f t="shared" si="9"/>
        <v>-6124</v>
      </c>
      <c r="M50" s="100">
        <f t="shared" si="10"/>
        <v>-0.44739918176504967</v>
      </c>
      <c r="N50" s="135" t="s">
        <v>125</v>
      </c>
    </row>
    <row r="51" spans="1:14" ht="27.95" customHeight="1" x14ac:dyDescent="0.15">
      <c r="A51" s="105"/>
      <c r="B51" s="68"/>
      <c r="C51" s="9"/>
      <c r="D51" s="68"/>
      <c r="E51" s="5" t="s">
        <v>59</v>
      </c>
      <c r="F51" s="11" t="s">
        <v>68</v>
      </c>
      <c r="G51" s="78">
        <v>107087</v>
      </c>
      <c r="H51" s="96">
        <v>107087</v>
      </c>
      <c r="I51" s="83">
        <f t="shared" si="7"/>
        <v>0</v>
      </c>
      <c r="J51" s="128">
        <f t="shared" si="8"/>
        <v>0</v>
      </c>
      <c r="K51" s="98">
        <v>112777</v>
      </c>
      <c r="L51" s="99">
        <f t="shared" si="9"/>
        <v>-5690</v>
      </c>
      <c r="M51" s="100">
        <f t="shared" si="10"/>
        <v>-5.0453549925960073E-2</v>
      </c>
      <c r="N51" s="135" t="s">
        <v>171</v>
      </c>
    </row>
    <row r="52" spans="1:14" ht="27.95" customHeight="1" x14ac:dyDescent="0.15">
      <c r="A52" s="105"/>
      <c r="B52" s="68"/>
      <c r="C52" s="9"/>
      <c r="D52" s="68"/>
      <c r="E52" s="5" t="s">
        <v>60</v>
      </c>
      <c r="F52" s="11" t="s">
        <v>12</v>
      </c>
      <c r="G52" s="78">
        <v>153543</v>
      </c>
      <c r="H52" s="96">
        <v>152805</v>
      </c>
      <c r="I52" s="83">
        <f t="shared" si="7"/>
        <v>-738</v>
      </c>
      <c r="J52" s="128">
        <f t="shared" si="8"/>
        <v>-4.8064711514038683E-3</v>
      </c>
      <c r="K52" s="98">
        <v>170900</v>
      </c>
      <c r="L52" s="99">
        <f t="shared" si="9"/>
        <v>-18095</v>
      </c>
      <c r="M52" s="100">
        <f t="shared" si="10"/>
        <v>-0.10588063194850794</v>
      </c>
      <c r="N52" s="135" t="s">
        <v>100</v>
      </c>
    </row>
    <row r="53" spans="1:14" ht="27.75" customHeight="1" x14ac:dyDescent="0.15">
      <c r="A53" s="105"/>
      <c r="B53" s="68"/>
      <c r="C53" s="9"/>
      <c r="D53" s="68"/>
      <c r="E53" s="5" t="s">
        <v>164</v>
      </c>
      <c r="F53" s="11" t="s">
        <v>13</v>
      </c>
      <c r="G53" s="78">
        <v>1799887</v>
      </c>
      <c r="H53" s="96">
        <v>1816901</v>
      </c>
      <c r="I53" s="83">
        <f t="shared" si="7"/>
        <v>17014</v>
      </c>
      <c r="J53" s="128">
        <f t="shared" si="8"/>
        <v>9.4528156489823711E-3</v>
      </c>
      <c r="K53" s="98">
        <v>1790880</v>
      </c>
      <c r="L53" s="99">
        <f t="shared" si="9"/>
        <v>26021</v>
      </c>
      <c r="M53" s="100">
        <f t="shared" si="10"/>
        <v>1.4529728401679654E-2</v>
      </c>
      <c r="N53" s="135" t="s">
        <v>101</v>
      </c>
    </row>
    <row r="54" spans="1:14" ht="27.95" customHeight="1" x14ac:dyDescent="0.15">
      <c r="A54" s="105"/>
      <c r="B54" s="68"/>
      <c r="C54" s="9"/>
      <c r="D54" s="68"/>
      <c r="E54" s="5" t="s">
        <v>93</v>
      </c>
      <c r="F54" s="11" t="s">
        <v>14</v>
      </c>
      <c r="G54" s="78">
        <v>297</v>
      </c>
      <c r="H54" s="96">
        <v>297</v>
      </c>
      <c r="I54" s="83">
        <f t="shared" si="7"/>
        <v>0</v>
      </c>
      <c r="J54" s="128">
        <f t="shared" si="8"/>
        <v>0</v>
      </c>
      <c r="K54" s="98">
        <v>3747</v>
      </c>
      <c r="L54" s="99">
        <f t="shared" si="9"/>
        <v>-3450</v>
      </c>
      <c r="M54" s="100">
        <f t="shared" si="10"/>
        <v>-0.92073658927141711</v>
      </c>
      <c r="N54" s="135" t="s">
        <v>117</v>
      </c>
    </row>
    <row r="55" spans="1:14" ht="27.95" customHeight="1" x14ac:dyDescent="0.15">
      <c r="A55" s="105"/>
      <c r="B55" s="68"/>
      <c r="C55" s="5" t="s">
        <v>21</v>
      </c>
      <c r="D55" s="77" t="s">
        <v>15</v>
      </c>
      <c r="E55" s="6"/>
      <c r="F55" s="15"/>
      <c r="G55" s="78">
        <f>G56+G57+G58</f>
        <v>241935</v>
      </c>
      <c r="H55" s="96">
        <f>H56+H57+H58</f>
        <v>235362</v>
      </c>
      <c r="I55" s="83">
        <f t="shared" si="7"/>
        <v>-6573</v>
      </c>
      <c r="J55" s="128">
        <f t="shared" si="8"/>
        <v>-2.7168454336908621E-2</v>
      </c>
      <c r="K55" s="98">
        <f>SUM(K56:K57)</f>
        <v>271250</v>
      </c>
      <c r="L55" s="99">
        <f t="shared" si="9"/>
        <v>-35888</v>
      </c>
      <c r="M55" s="100">
        <f t="shared" si="10"/>
        <v>-0.1323059907834101</v>
      </c>
      <c r="N55" s="135"/>
    </row>
    <row r="56" spans="1:14" ht="27.95" customHeight="1" x14ac:dyDescent="0.15">
      <c r="A56" s="105"/>
      <c r="B56" s="68"/>
      <c r="C56" s="9"/>
      <c r="D56" s="68"/>
      <c r="E56" s="5" t="s">
        <v>20</v>
      </c>
      <c r="F56" s="154" t="s">
        <v>69</v>
      </c>
      <c r="G56" s="78">
        <v>224761</v>
      </c>
      <c r="H56" s="96">
        <v>223512</v>
      </c>
      <c r="I56" s="83">
        <f t="shared" si="7"/>
        <v>-1249</v>
      </c>
      <c r="J56" s="128">
        <f t="shared" si="8"/>
        <v>-5.5570138947593772E-3</v>
      </c>
      <c r="K56" s="98">
        <v>243724</v>
      </c>
      <c r="L56" s="99">
        <f t="shared" si="9"/>
        <v>-20212</v>
      </c>
      <c r="M56" s="100">
        <f t="shared" si="10"/>
        <v>-8.2929871493985008E-2</v>
      </c>
      <c r="N56" s="135" t="s">
        <v>137</v>
      </c>
    </row>
    <row r="57" spans="1:14" ht="27.95" customHeight="1" x14ac:dyDescent="0.15">
      <c r="A57" s="105"/>
      <c r="B57" s="68"/>
      <c r="C57" s="9"/>
      <c r="D57" s="68"/>
      <c r="E57" s="5" t="s">
        <v>21</v>
      </c>
      <c r="F57" s="11" t="s">
        <v>44</v>
      </c>
      <c r="G57" s="78">
        <v>17174</v>
      </c>
      <c r="H57" s="96">
        <v>11850</v>
      </c>
      <c r="I57" s="83">
        <f t="shared" si="7"/>
        <v>-5324</v>
      </c>
      <c r="J57" s="128">
        <f t="shared" si="8"/>
        <v>-0.31000349365319668</v>
      </c>
      <c r="K57" s="98">
        <v>27526</v>
      </c>
      <c r="L57" s="99">
        <f t="shared" si="9"/>
        <v>-15676</v>
      </c>
      <c r="M57" s="100">
        <f t="shared" si="10"/>
        <v>-0.56949792923054565</v>
      </c>
      <c r="N57" s="135" t="s">
        <v>102</v>
      </c>
    </row>
    <row r="58" spans="1:14" ht="27.95" hidden="1" customHeight="1" x14ac:dyDescent="0.15">
      <c r="A58" s="105"/>
      <c r="B58" s="68"/>
      <c r="C58" s="9"/>
      <c r="D58" s="68"/>
      <c r="E58" s="5" t="s">
        <v>22</v>
      </c>
      <c r="F58" s="11" t="s">
        <v>31</v>
      </c>
      <c r="G58" s="78">
        <v>0</v>
      </c>
      <c r="H58" s="96">
        <v>0</v>
      </c>
      <c r="I58" s="83">
        <f t="shared" si="7"/>
        <v>0</v>
      </c>
      <c r="J58" s="128" t="e">
        <f t="shared" si="8"/>
        <v>#DIV/0!</v>
      </c>
      <c r="K58" s="98">
        <v>0</v>
      </c>
      <c r="L58" s="99">
        <f t="shared" si="9"/>
        <v>0</v>
      </c>
      <c r="M58" s="100" t="e">
        <f t="shared" si="10"/>
        <v>#DIV/0!</v>
      </c>
      <c r="N58" s="135"/>
    </row>
    <row r="59" spans="1:14" ht="27.95" customHeight="1" x14ac:dyDescent="0.15">
      <c r="A59" s="105"/>
      <c r="B59" s="68"/>
      <c r="C59" s="5" t="s">
        <v>22</v>
      </c>
      <c r="D59" s="77" t="s">
        <v>16</v>
      </c>
      <c r="E59" s="6"/>
      <c r="F59" s="15"/>
      <c r="G59" s="78">
        <f>SUM(G60:G60)</f>
        <v>300</v>
      </c>
      <c r="H59" s="96">
        <f>SUM(H60:H60)</f>
        <v>300</v>
      </c>
      <c r="I59" s="83">
        <f t="shared" si="7"/>
        <v>0</v>
      </c>
      <c r="J59" s="128">
        <f t="shared" si="8"/>
        <v>0</v>
      </c>
      <c r="K59" s="98">
        <f>SUM(K60:K60)</f>
        <v>300</v>
      </c>
      <c r="L59" s="99">
        <f t="shared" si="9"/>
        <v>0</v>
      </c>
      <c r="M59" s="100">
        <f t="shared" si="10"/>
        <v>0</v>
      </c>
      <c r="N59" s="135"/>
    </row>
    <row r="60" spans="1:14" ht="27.95" customHeight="1" x14ac:dyDescent="0.15">
      <c r="A60" s="105"/>
      <c r="B60" s="68"/>
      <c r="C60" s="9"/>
      <c r="D60" s="68"/>
      <c r="E60" s="6" t="s">
        <v>20</v>
      </c>
      <c r="F60" s="7" t="s">
        <v>17</v>
      </c>
      <c r="G60" s="78">
        <v>300</v>
      </c>
      <c r="H60" s="96">
        <v>300</v>
      </c>
      <c r="I60" s="83">
        <f t="shared" si="7"/>
        <v>0</v>
      </c>
      <c r="J60" s="128">
        <f t="shared" si="8"/>
        <v>0</v>
      </c>
      <c r="K60" s="98">
        <v>300</v>
      </c>
      <c r="L60" s="99">
        <f t="shared" si="9"/>
        <v>0</v>
      </c>
      <c r="M60" s="100">
        <f t="shared" si="10"/>
        <v>0</v>
      </c>
      <c r="N60" s="135" t="s">
        <v>172</v>
      </c>
    </row>
    <row r="61" spans="1:14" ht="27.95" customHeight="1" x14ac:dyDescent="0.15">
      <c r="A61" s="129"/>
      <c r="B61" s="71"/>
      <c r="C61" s="5" t="s">
        <v>28</v>
      </c>
      <c r="D61" s="77" t="s">
        <v>23</v>
      </c>
      <c r="E61" s="17"/>
      <c r="F61" s="18"/>
      <c r="G61" s="78">
        <f>G62</f>
        <v>5000</v>
      </c>
      <c r="H61" s="96">
        <f>H62</f>
        <v>5000</v>
      </c>
      <c r="I61" s="83">
        <f t="shared" si="7"/>
        <v>0</v>
      </c>
      <c r="J61" s="128">
        <f t="shared" si="8"/>
        <v>0</v>
      </c>
      <c r="K61" s="98">
        <f>K62</f>
        <v>5000</v>
      </c>
      <c r="L61" s="99">
        <f t="shared" si="9"/>
        <v>0</v>
      </c>
      <c r="M61" s="100">
        <f t="shared" si="10"/>
        <v>0</v>
      </c>
      <c r="N61" s="135"/>
    </row>
    <row r="62" spans="1:14" ht="27.95" customHeight="1" thickBot="1" x14ac:dyDescent="0.2">
      <c r="A62" s="130"/>
      <c r="B62" s="131"/>
      <c r="C62" s="132"/>
      <c r="D62" s="131"/>
      <c r="E62" s="108" t="s">
        <v>20</v>
      </c>
      <c r="F62" s="133" t="s">
        <v>23</v>
      </c>
      <c r="G62" s="111">
        <v>5000</v>
      </c>
      <c r="H62" s="112">
        <v>5000</v>
      </c>
      <c r="I62" s="113">
        <f t="shared" si="7"/>
        <v>0</v>
      </c>
      <c r="J62" s="134">
        <f t="shared" si="8"/>
        <v>0</v>
      </c>
      <c r="K62" s="101">
        <v>5000</v>
      </c>
      <c r="L62" s="102">
        <f t="shared" si="9"/>
        <v>0</v>
      </c>
      <c r="M62" s="103">
        <f t="shared" si="10"/>
        <v>0</v>
      </c>
      <c r="N62" s="136" t="s">
        <v>103</v>
      </c>
    </row>
    <row r="63" spans="1:14" ht="8.25" customHeight="1" x14ac:dyDescent="0.15">
      <c r="A63" s="16"/>
      <c r="B63" s="71"/>
      <c r="C63" s="16"/>
      <c r="D63" s="71"/>
      <c r="E63" s="13"/>
      <c r="F63" s="14"/>
      <c r="G63" s="80"/>
      <c r="H63" s="80"/>
      <c r="I63" s="85"/>
      <c r="J63" s="92"/>
      <c r="K63" s="87"/>
      <c r="L63" s="87"/>
      <c r="M63" s="94"/>
      <c r="N63" s="124"/>
    </row>
    <row r="64" spans="1:14" ht="27.95" customHeight="1" x14ac:dyDescent="0.15">
      <c r="A64" s="182"/>
      <c r="B64" s="182"/>
      <c r="C64" s="182"/>
      <c r="D64" s="182"/>
      <c r="E64" s="182"/>
      <c r="F64" s="182"/>
      <c r="G64" s="182"/>
      <c r="H64" s="182"/>
      <c r="I64" s="182"/>
      <c r="J64" s="182"/>
      <c r="K64" s="182"/>
      <c r="L64" s="182"/>
      <c r="M64" s="182"/>
      <c r="N64" s="182"/>
    </row>
    <row r="65" spans="1:14" s="8" customFormat="1" ht="12" customHeight="1" thickBot="1" x14ac:dyDescent="0.2">
      <c r="A65" s="1"/>
      <c r="B65" s="23"/>
      <c r="C65" s="1"/>
      <c r="D65" s="2"/>
      <c r="E65" s="1"/>
      <c r="F65" s="2"/>
      <c r="G65" s="40"/>
      <c r="H65" s="40"/>
      <c r="I65" s="84"/>
      <c r="J65" s="91"/>
      <c r="K65" s="86"/>
      <c r="L65" s="86"/>
      <c r="M65" s="91"/>
      <c r="N65" s="120" t="s">
        <v>29</v>
      </c>
    </row>
    <row r="66" spans="1:14" s="4" customFormat="1" ht="20.100000000000001" customHeight="1" x14ac:dyDescent="0.15">
      <c r="A66" s="176" t="s">
        <v>1</v>
      </c>
      <c r="B66" s="177"/>
      <c r="C66" s="180" t="s">
        <v>2</v>
      </c>
      <c r="D66" s="177"/>
      <c r="E66" s="180" t="s">
        <v>3</v>
      </c>
      <c r="F66" s="177"/>
      <c r="G66" s="170" t="s">
        <v>177</v>
      </c>
      <c r="H66" s="170" t="s">
        <v>178</v>
      </c>
      <c r="I66" s="162" t="s">
        <v>179</v>
      </c>
      <c r="J66" s="163"/>
      <c r="K66" s="164" t="s">
        <v>180</v>
      </c>
      <c r="L66" s="166" t="s">
        <v>181</v>
      </c>
      <c r="M66" s="167"/>
      <c r="N66" s="186" t="s">
        <v>4</v>
      </c>
    </row>
    <row r="67" spans="1:14" s="4" customFormat="1" ht="20.100000000000001" customHeight="1" x14ac:dyDescent="0.15">
      <c r="A67" s="178"/>
      <c r="B67" s="179"/>
      <c r="C67" s="181"/>
      <c r="D67" s="179"/>
      <c r="E67" s="181"/>
      <c r="F67" s="179"/>
      <c r="G67" s="171"/>
      <c r="H67" s="171"/>
      <c r="I67" s="35"/>
      <c r="J67" s="36" t="s">
        <v>45</v>
      </c>
      <c r="K67" s="165"/>
      <c r="L67" s="35"/>
      <c r="M67" s="36" t="s">
        <v>45</v>
      </c>
      <c r="N67" s="187"/>
    </row>
    <row r="68" spans="1:14" s="8" customFormat="1" ht="27.95" customHeight="1" x14ac:dyDescent="0.15">
      <c r="A68" s="104" t="s">
        <v>129</v>
      </c>
      <c r="B68" s="11" t="s">
        <v>139</v>
      </c>
      <c r="C68" s="6"/>
      <c r="D68" s="15"/>
      <c r="E68" s="6"/>
      <c r="F68" s="15"/>
      <c r="G68" s="78">
        <f>G69+G75+G79+G82</f>
        <v>815314</v>
      </c>
      <c r="H68" s="96">
        <f>H69+H75+H79+H82</f>
        <v>727938</v>
      </c>
      <c r="I68" s="83">
        <f t="shared" ref="I68:I84" si="11">+H68-G68</f>
        <v>-87376</v>
      </c>
      <c r="J68" s="128">
        <f t="shared" ref="J68:J79" si="12">+H68/G68-100%</f>
        <v>-0.10716852648182174</v>
      </c>
      <c r="K68" s="98">
        <f>SUM(K69:K83)/2</f>
        <v>0</v>
      </c>
      <c r="L68" s="99">
        <f t="shared" ref="L68:L84" si="13">+H68-K68</f>
        <v>727938</v>
      </c>
      <c r="M68" s="116" t="s">
        <v>134</v>
      </c>
      <c r="N68" s="135"/>
    </row>
    <row r="69" spans="1:14" ht="27.95" customHeight="1" x14ac:dyDescent="0.15">
      <c r="A69" s="105"/>
      <c r="B69" s="68" t="s">
        <v>140</v>
      </c>
      <c r="C69" s="5" t="s">
        <v>20</v>
      </c>
      <c r="D69" s="77" t="s">
        <v>11</v>
      </c>
      <c r="E69" s="6"/>
      <c r="F69" s="15"/>
      <c r="G69" s="78">
        <f>G70+G71+G72+G73+G74</f>
        <v>727466</v>
      </c>
      <c r="H69" s="96">
        <f>H70+H71+H72+H73+H74</f>
        <v>645712</v>
      </c>
      <c r="I69" s="83">
        <f t="shared" si="11"/>
        <v>-81754</v>
      </c>
      <c r="J69" s="128">
        <f t="shared" si="12"/>
        <v>-0.1123818845141904</v>
      </c>
      <c r="K69" s="98">
        <f>SUM(K70:K74)</f>
        <v>0</v>
      </c>
      <c r="L69" s="99">
        <f t="shared" si="13"/>
        <v>645712</v>
      </c>
      <c r="M69" s="116" t="s">
        <v>134</v>
      </c>
      <c r="N69" s="135"/>
    </row>
    <row r="70" spans="1:14" ht="27.95" customHeight="1" x14ac:dyDescent="0.15">
      <c r="A70" s="105"/>
      <c r="B70" s="68"/>
      <c r="C70" s="9"/>
      <c r="D70" s="68"/>
      <c r="E70" s="5" t="s">
        <v>20</v>
      </c>
      <c r="F70" s="11" t="s">
        <v>61</v>
      </c>
      <c r="G70" s="78">
        <v>8721</v>
      </c>
      <c r="H70" s="96">
        <v>8721</v>
      </c>
      <c r="I70" s="83">
        <f t="shared" si="11"/>
        <v>0</v>
      </c>
      <c r="J70" s="128">
        <f t="shared" si="12"/>
        <v>0</v>
      </c>
      <c r="K70" s="98">
        <v>0</v>
      </c>
      <c r="L70" s="99">
        <f t="shared" si="13"/>
        <v>8721</v>
      </c>
      <c r="M70" s="116" t="s">
        <v>134</v>
      </c>
      <c r="N70" s="135" t="s">
        <v>135</v>
      </c>
    </row>
    <row r="71" spans="1:14" ht="27.95" customHeight="1" x14ac:dyDescent="0.15">
      <c r="A71" s="105"/>
      <c r="B71" s="68"/>
      <c r="C71" s="9"/>
      <c r="D71" s="68"/>
      <c r="E71" s="5" t="s">
        <v>21</v>
      </c>
      <c r="F71" s="77" t="s">
        <v>130</v>
      </c>
      <c r="G71" s="78">
        <v>234334</v>
      </c>
      <c r="H71" s="96">
        <v>223334</v>
      </c>
      <c r="I71" s="83">
        <f t="shared" si="11"/>
        <v>-11000</v>
      </c>
      <c r="J71" s="128">
        <f t="shared" si="12"/>
        <v>-4.6941544974267502E-2</v>
      </c>
      <c r="K71" s="98">
        <v>0</v>
      </c>
      <c r="L71" s="99">
        <f t="shared" si="13"/>
        <v>223334</v>
      </c>
      <c r="M71" s="116" t="s">
        <v>134</v>
      </c>
      <c r="N71" s="135" t="s">
        <v>136</v>
      </c>
    </row>
    <row r="72" spans="1:14" ht="27.95" customHeight="1" x14ac:dyDescent="0.15">
      <c r="A72" s="105"/>
      <c r="B72" s="68"/>
      <c r="C72" s="9"/>
      <c r="D72" s="68"/>
      <c r="E72" s="5" t="s">
        <v>22</v>
      </c>
      <c r="F72" s="77" t="s">
        <v>68</v>
      </c>
      <c r="G72" s="78">
        <v>12624</v>
      </c>
      <c r="H72" s="96">
        <v>12624</v>
      </c>
      <c r="I72" s="83">
        <f t="shared" si="11"/>
        <v>0</v>
      </c>
      <c r="J72" s="128">
        <f t="shared" si="12"/>
        <v>0</v>
      </c>
      <c r="K72" s="98">
        <v>0</v>
      </c>
      <c r="L72" s="99">
        <f t="shared" si="13"/>
        <v>12624</v>
      </c>
      <c r="M72" s="116" t="s">
        <v>134</v>
      </c>
      <c r="N72" s="135" t="s">
        <v>173</v>
      </c>
    </row>
    <row r="73" spans="1:14" ht="27.95" customHeight="1" x14ac:dyDescent="0.15">
      <c r="A73" s="105"/>
      <c r="B73" s="68"/>
      <c r="C73" s="9"/>
      <c r="D73" s="68"/>
      <c r="E73" s="5" t="s">
        <v>49</v>
      </c>
      <c r="F73" s="77" t="s">
        <v>131</v>
      </c>
      <c r="G73" s="78">
        <v>16661</v>
      </c>
      <c r="H73" s="96">
        <v>16576</v>
      </c>
      <c r="I73" s="83">
        <f t="shared" si="11"/>
        <v>-85</v>
      </c>
      <c r="J73" s="128">
        <f t="shared" si="12"/>
        <v>-5.1017345897604871E-3</v>
      </c>
      <c r="K73" s="98">
        <v>0</v>
      </c>
      <c r="L73" s="99">
        <f t="shared" si="13"/>
        <v>16576</v>
      </c>
      <c r="M73" s="116" t="s">
        <v>134</v>
      </c>
      <c r="N73" s="135" t="s">
        <v>100</v>
      </c>
    </row>
    <row r="74" spans="1:14" ht="27.95" customHeight="1" x14ac:dyDescent="0.15">
      <c r="A74" s="105"/>
      <c r="B74" s="68"/>
      <c r="C74" s="9"/>
      <c r="D74" s="68"/>
      <c r="E74" s="5" t="s">
        <v>51</v>
      </c>
      <c r="F74" s="77" t="s">
        <v>13</v>
      </c>
      <c r="G74" s="78">
        <v>455126</v>
      </c>
      <c r="H74" s="96">
        <v>384457</v>
      </c>
      <c r="I74" s="83">
        <f t="shared" si="11"/>
        <v>-70669</v>
      </c>
      <c r="J74" s="128">
        <f t="shared" si="12"/>
        <v>-0.15527348470533431</v>
      </c>
      <c r="K74" s="98">
        <v>0</v>
      </c>
      <c r="L74" s="99">
        <f t="shared" si="13"/>
        <v>384457</v>
      </c>
      <c r="M74" s="116" t="s">
        <v>134</v>
      </c>
      <c r="N74" s="135" t="s">
        <v>101</v>
      </c>
    </row>
    <row r="75" spans="1:14" ht="27.95" customHeight="1" x14ac:dyDescent="0.15">
      <c r="A75" s="105"/>
      <c r="B75" s="68"/>
      <c r="C75" s="5" t="s">
        <v>21</v>
      </c>
      <c r="D75" s="77" t="s">
        <v>15</v>
      </c>
      <c r="E75" s="6"/>
      <c r="F75" s="15"/>
      <c r="G75" s="78">
        <f>G76+G77+G78</f>
        <v>69896</v>
      </c>
      <c r="H75" s="96">
        <f>H76+H77+H78</f>
        <v>64222</v>
      </c>
      <c r="I75" s="83">
        <f t="shared" si="11"/>
        <v>-5674</v>
      </c>
      <c r="J75" s="128">
        <f t="shared" si="12"/>
        <v>-8.1177749799702381E-2</v>
      </c>
      <c r="K75" s="98">
        <f>SUM(K76:K77)</f>
        <v>0</v>
      </c>
      <c r="L75" s="99">
        <f t="shared" si="13"/>
        <v>64222</v>
      </c>
      <c r="M75" s="116" t="s">
        <v>134</v>
      </c>
      <c r="N75" s="135"/>
    </row>
    <row r="76" spans="1:14" ht="27.95" customHeight="1" x14ac:dyDescent="0.15">
      <c r="A76" s="105"/>
      <c r="B76" s="68"/>
      <c r="C76" s="9"/>
      <c r="D76" s="68"/>
      <c r="E76" s="5" t="s">
        <v>20</v>
      </c>
      <c r="F76" s="154" t="s">
        <v>69</v>
      </c>
      <c r="G76" s="78">
        <v>58262</v>
      </c>
      <c r="H76" s="96">
        <v>59412</v>
      </c>
      <c r="I76" s="83">
        <f t="shared" si="11"/>
        <v>1150</v>
      </c>
      <c r="J76" s="128">
        <f t="shared" si="12"/>
        <v>1.9738422985822623E-2</v>
      </c>
      <c r="K76" s="98">
        <v>0</v>
      </c>
      <c r="L76" s="99">
        <f t="shared" si="13"/>
        <v>59412</v>
      </c>
      <c r="M76" s="116" t="s">
        <v>134</v>
      </c>
      <c r="N76" s="135" t="s">
        <v>137</v>
      </c>
    </row>
    <row r="77" spans="1:14" ht="27.95" customHeight="1" x14ac:dyDescent="0.15">
      <c r="A77" s="105"/>
      <c r="B77" s="68"/>
      <c r="C77" s="9"/>
      <c r="D77" s="68"/>
      <c r="E77" s="5" t="s">
        <v>21</v>
      </c>
      <c r="F77" s="11" t="s">
        <v>44</v>
      </c>
      <c r="G77" s="78">
        <v>11634</v>
      </c>
      <c r="H77" s="96">
        <v>4810</v>
      </c>
      <c r="I77" s="83">
        <f t="shared" si="11"/>
        <v>-6824</v>
      </c>
      <c r="J77" s="128">
        <f t="shared" si="12"/>
        <v>-0.58655664431837717</v>
      </c>
      <c r="K77" s="98">
        <v>0</v>
      </c>
      <c r="L77" s="99">
        <f t="shared" si="13"/>
        <v>4810</v>
      </c>
      <c r="M77" s="116" t="s">
        <v>134</v>
      </c>
      <c r="N77" s="135" t="s">
        <v>102</v>
      </c>
    </row>
    <row r="78" spans="1:14" ht="27.95" hidden="1" customHeight="1" x14ac:dyDescent="0.15">
      <c r="A78" s="105"/>
      <c r="B78" s="68"/>
      <c r="C78" s="9"/>
      <c r="D78" s="68"/>
      <c r="E78" s="5" t="s">
        <v>22</v>
      </c>
      <c r="F78" s="11" t="s">
        <v>31</v>
      </c>
      <c r="G78" s="78">
        <v>0</v>
      </c>
      <c r="H78" s="96">
        <v>0</v>
      </c>
      <c r="I78" s="83">
        <f t="shared" si="11"/>
        <v>0</v>
      </c>
      <c r="J78" s="128" t="e">
        <f t="shared" si="12"/>
        <v>#DIV/0!</v>
      </c>
      <c r="K78" s="98">
        <v>0</v>
      </c>
      <c r="L78" s="99">
        <f t="shared" si="13"/>
        <v>0</v>
      </c>
      <c r="M78" s="116" t="s">
        <v>134</v>
      </c>
      <c r="N78" s="135"/>
    </row>
    <row r="79" spans="1:14" ht="27.95" customHeight="1" x14ac:dyDescent="0.15">
      <c r="A79" s="105"/>
      <c r="B79" s="68"/>
      <c r="C79" s="5" t="s">
        <v>22</v>
      </c>
      <c r="D79" s="77" t="s">
        <v>16</v>
      </c>
      <c r="E79" s="6"/>
      <c r="F79" s="15"/>
      <c r="G79" s="78">
        <f>SUM(G81:G81)</f>
        <v>12952</v>
      </c>
      <c r="H79" s="96">
        <f>SUM(H80:H81)</f>
        <v>13004</v>
      </c>
      <c r="I79" s="83">
        <f t="shared" si="11"/>
        <v>52</v>
      </c>
      <c r="J79" s="128">
        <f t="shared" si="12"/>
        <v>4.014823965410752E-3</v>
      </c>
      <c r="K79" s="98">
        <f>SUM(K80:K81)</f>
        <v>0</v>
      </c>
      <c r="L79" s="99">
        <f t="shared" si="13"/>
        <v>13004</v>
      </c>
      <c r="M79" s="116" t="s">
        <v>134</v>
      </c>
      <c r="N79" s="135"/>
    </row>
    <row r="80" spans="1:14" ht="27.95" customHeight="1" x14ac:dyDescent="0.15">
      <c r="A80" s="105"/>
      <c r="B80" s="68"/>
      <c r="C80" s="9"/>
      <c r="D80" s="68"/>
      <c r="E80" s="6" t="s">
        <v>20</v>
      </c>
      <c r="F80" s="7" t="s">
        <v>133</v>
      </c>
      <c r="G80" s="78">
        <v>0</v>
      </c>
      <c r="H80" s="96">
        <v>50</v>
      </c>
      <c r="I80" s="83">
        <f t="shared" si="11"/>
        <v>50</v>
      </c>
      <c r="J80" s="137" t="s">
        <v>120</v>
      </c>
      <c r="K80" s="98">
        <v>0</v>
      </c>
      <c r="L80" s="99">
        <f t="shared" si="13"/>
        <v>50</v>
      </c>
      <c r="M80" s="116" t="s">
        <v>134</v>
      </c>
      <c r="N80" s="135" t="s">
        <v>174</v>
      </c>
    </row>
    <row r="81" spans="1:14" ht="27.95" customHeight="1" x14ac:dyDescent="0.15">
      <c r="A81" s="105"/>
      <c r="B81" s="68"/>
      <c r="C81" s="9"/>
      <c r="D81" s="68"/>
      <c r="E81" s="6" t="s">
        <v>21</v>
      </c>
      <c r="F81" s="7" t="s">
        <v>132</v>
      </c>
      <c r="G81" s="78">
        <v>12952</v>
      </c>
      <c r="H81" s="96">
        <v>12954</v>
      </c>
      <c r="I81" s="83">
        <f t="shared" si="11"/>
        <v>2</v>
      </c>
      <c r="J81" s="128">
        <f>+H81/G81-100%</f>
        <v>1.544163063620374E-4</v>
      </c>
      <c r="K81" s="98">
        <v>0</v>
      </c>
      <c r="L81" s="99">
        <f t="shared" si="13"/>
        <v>12954</v>
      </c>
      <c r="M81" s="116" t="s">
        <v>134</v>
      </c>
      <c r="N81" s="135" t="s">
        <v>138</v>
      </c>
    </row>
    <row r="82" spans="1:14" ht="27.95" customHeight="1" x14ac:dyDescent="0.15">
      <c r="A82" s="129"/>
      <c r="B82" s="71"/>
      <c r="C82" s="5" t="s">
        <v>28</v>
      </c>
      <c r="D82" s="77" t="s">
        <v>23</v>
      </c>
      <c r="E82" s="17"/>
      <c r="F82" s="18"/>
      <c r="G82" s="78">
        <f>G83</f>
        <v>5000</v>
      </c>
      <c r="H82" s="96">
        <f>H83</f>
        <v>5000</v>
      </c>
      <c r="I82" s="83">
        <f t="shared" si="11"/>
        <v>0</v>
      </c>
      <c r="J82" s="128">
        <f>+H82/G82-100%</f>
        <v>0</v>
      </c>
      <c r="K82" s="98">
        <f>K83</f>
        <v>0</v>
      </c>
      <c r="L82" s="99">
        <f t="shared" si="13"/>
        <v>5000</v>
      </c>
      <c r="M82" s="116" t="s">
        <v>134</v>
      </c>
      <c r="N82" s="135"/>
    </row>
    <row r="83" spans="1:14" ht="27.95" customHeight="1" x14ac:dyDescent="0.15">
      <c r="A83" s="138"/>
      <c r="B83" s="72"/>
      <c r="C83" s="19"/>
      <c r="D83" s="72"/>
      <c r="E83" s="12" t="s">
        <v>20</v>
      </c>
      <c r="F83" s="20" t="s">
        <v>23</v>
      </c>
      <c r="G83" s="79">
        <v>5000</v>
      </c>
      <c r="H83" s="96">
        <v>5000</v>
      </c>
      <c r="I83" s="83">
        <f t="shared" si="11"/>
        <v>0</v>
      </c>
      <c r="J83" s="128">
        <f>+H83/G83-100%</f>
        <v>0</v>
      </c>
      <c r="K83" s="98">
        <v>0</v>
      </c>
      <c r="L83" s="99">
        <f t="shared" si="13"/>
        <v>5000</v>
      </c>
      <c r="M83" s="116" t="s">
        <v>134</v>
      </c>
      <c r="N83" s="135" t="s">
        <v>23</v>
      </c>
    </row>
    <row r="84" spans="1:14" s="8" customFormat="1" ht="27.95" customHeight="1" thickBot="1" x14ac:dyDescent="0.2">
      <c r="A84" s="189" t="s">
        <v>149</v>
      </c>
      <c r="B84" s="190"/>
      <c r="C84" s="190"/>
      <c r="D84" s="190"/>
      <c r="E84" s="190"/>
      <c r="F84" s="191"/>
      <c r="G84" s="111">
        <f>G42+G68</f>
        <v>4535257</v>
      </c>
      <c r="H84" s="112">
        <f>H42+H68</f>
        <v>4464888</v>
      </c>
      <c r="I84" s="113">
        <f t="shared" si="11"/>
        <v>-70369</v>
      </c>
      <c r="J84" s="134">
        <f>+H84/G84-100%</f>
        <v>-1.551598950180777E-2</v>
      </c>
      <c r="K84" s="101">
        <f>K42+K68</f>
        <v>3798683</v>
      </c>
      <c r="L84" s="102">
        <f t="shared" si="13"/>
        <v>666205</v>
      </c>
      <c r="M84" s="117">
        <f>+H84/K84-100%</f>
        <v>0.17537788754681549</v>
      </c>
      <c r="N84" s="139"/>
    </row>
    <row r="85" spans="1:14" ht="8.25" customHeight="1" x14ac:dyDescent="0.15">
      <c r="A85" s="16"/>
      <c r="B85" s="71"/>
      <c r="C85" s="16"/>
      <c r="D85" s="71"/>
      <c r="E85" s="13"/>
      <c r="F85" s="14"/>
      <c r="G85" s="80"/>
      <c r="H85" s="80"/>
      <c r="I85" s="85"/>
      <c r="J85" s="92"/>
      <c r="K85" s="87"/>
      <c r="L85" s="87"/>
      <c r="M85" s="94"/>
      <c r="N85" s="124"/>
    </row>
    <row r="86" spans="1:14" ht="12" customHeight="1" x14ac:dyDescent="0.15">
      <c r="A86" s="182" t="s">
        <v>27</v>
      </c>
      <c r="B86" s="184"/>
      <c r="C86" s="184"/>
      <c r="D86" s="184"/>
      <c r="E86" s="184"/>
      <c r="F86" s="184"/>
      <c r="G86" s="184"/>
      <c r="H86" s="184"/>
      <c r="I86" s="184"/>
      <c r="J86" s="184"/>
      <c r="K86" s="184"/>
      <c r="L86" s="184"/>
      <c r="M86" s="184"/>
      <c r="N86" s="184"/>
    </row>
    <row r="87" spans="1:14" ht="12" customHeight="1" thickBot="1" x14ac:dyDescent="0.2">
      <c r="B87" s="23" t="s">
        <v>19</v>
      </c>
      <c r="N87" s="120" t="s">
        <v>29</v>
      </c>
    </row>
    <row r="88" spans="1:14" s="4" customFormat="1" ht="20.100000000000001" customHeight="1" x14ac:dyDescent="0.15">
      <c r="A88" s="176" t="s">
        <v>1</v>
      </c>
      <c r="B88" s="177"/>
      <c r="C88" s="180" t="s">
        <v>2</v>
      </c>
      <c r="D88" s="177"/>
      <c r="E88" s="180" t="s">
        <v>3</v>
      </c>
      <c r="F88" s="177"/>
      <c r="G88" s="170" t="s">
        <v>177</v>
      </c>
      <c r="H88" s="170" t="s">
        <v>178</v>
      </c>
      <c r="I88" s="162" t="s">
        <v>179</v>
      </c>
      <c r="J88" s="163"/>
      <c r="K88" s="164" t="s">
        <v>180</v>
      </c>
      <c r="L88" s="166" t="s">
        <v>181</v>
      </c>
      <c r="M88" s="167"/>
      <c r="N88" s="186" t="s">
        <v>4</v>
      </c>
    </row>
    <row r="89" spans="1:14" s="4" customFormat="1" ht="20.100000000000001" customHeight="1" x14ac:dyDescent="0.15">
      <c r="A89" s="178"/>
      <c r="B89" s="179"/>
      <c r="C89" s="181"/>
      <c r="D89" s="179"/>
      <c r="E89" s="181"/>
      <c r="F89" s="179"/>
      <c r="G89" s="171"/>
      <c r="H89" s="171"/>
      <c r="I89" s="35"/>
      <c r="J89" s="36" t="s">
        <v>45</v>
      </c>
      <c r="K89" s="165"/>
      <c r="L89" s="35"/>
      <c r="M89" s="36" t="s">
        <v>45</v>
      </c>
      <c r="N89" s="187"/>
    </row>
    <row r="90" spans="1:14" ht="27.95" customHeight="1" x14ac:dyDescent="0.15">
      <c r="A90" s="104" t="s">
        <v>20</v>
      </c>
      <c r="B90" s="11" t="s">
        <v>155</v>
      </c>
      <c r="C90" s="6"/>
      <c r="D90" s="15"/>
      <c r="E90" s="6"/>
      <c r="F90" s="15"/>
      <c r="G90" s="78">
        <f>G99+G102+G91+G93+G95+G97</f>
        <v>2188522</v>
      </c>
      <c r="H90" s="96">
        <f>H99+H102+H91+H93+H95+H97</f>
        <v>2160412</v>
      </c>
      <c r="I90" s="83">
        <f t="shared" ref="I90:I103" si="14">+H90-G90</f>
        <v>-28110</v>
      </c>
      <c r="J90" s="128">
        <f t="shared" ref="J90:J103" si="15">+H90/G90-100%</f>
        <v>-1.2844284864397038E-2</v>
      </c>
      <c r="K90" s="98">
        <f>SUM(K91:K103)/2</f>
        <v>1857012</v>
      </c>
      <c r="L90" s="99">
        <f t="shared" ref="L90:L103" si="16">+H90-K90</f>
        <v>303400</v>
      </c>
      <c r="M90" s="100">
        <f t="shared" ref="M90:M103" si="17">+H90/K90-100%</f>
        <v>0.16338074282772541</v>
      </c>
      <c r="N90" s="135"/>
    </row>
    <row r="91" spans="1:14" ht="27.95" customHeight="1" x14ac:dyDescent="0.15">
      <c r="A91" s="105"/>
      <c r="B91" s="68" t="s">
        <v>162</v>
      </c>
      <c r="C91" s="5" t="s">
        <v>70</v>
      </c>
      <c r="D91" s="11" t="s">
        <v>71</v>
      </c>
      <c r="E91" s="6"/>
      <c r="F91" s="15"/>
      <c r="G91" s="78">
        <f>G92</f>
        <v>1599600</v>
      </c>
      <c r="H91" s="96">
        <f>H92</f>
        <v>1573000</v>
      </c>
      <c r="I91" s="83">
        <f t="shared" si="14"/>
        <v>-26600</v>
      </c>
      <c r="J91" s="128">
        <f t="shared" si="15"/>
        <v>-1.6629157289322349E-2</v>
      </c>
      <c r="K91" s="98">
        <f>K92</f>
        <v>1439000</v>
      </c>
      <c r="L91" s="99">
        <f t="shared" si="16"/>
        <v>134000</v>
      </c>
      <c r="M91" s="100">
        <f t="shared" si="17"/>
        <v>9.3120222376650519E-2</v>
      </c>
      <c r="N91" s="135"/>
    </row>
    <row r="92" spans="1:14" ht="27.95" customHeight="1" x14ac:dyDescent="0.15">
      <c r="A92" s="105"/>
      <c r="B92" s="68" t="s">
        <v>157</v>
      </c>
      <c r="C92" s="12"/>
      <c r="D92" s="69"/>
      <c r="E92" s="6" t="s">
        <v>20</v>
      </c>
      <c r="F92" s="7" t="s">
        <v>71</v>
      </c>
      <c r="G92" s="78">
        <v>1599600</v>
      </c>
      <c r="H92" s="96">
        <v>1573000</v>
      </c>
      <c r="I92" s="83">
        <f t="shared" si="14"/>
        <v>-26600</v>
      </c>
      <c r="J92" s="128">
        <f t="shared" si="15"/>
        <v>-1.6629157289322349E-2</v>
      </c>
      <c r="K92" s="98">
        <v>1439000</v>
      </c>
      <c r="L92" s="99">
        <f t="shared" si="16"/>
        <v>134000</v>
      </c>
      <c r="M92" s="100">
        <f t="shared" si="17"/>
        <v>9.3120222376650519E-2</v>
      </c>
      <c r="N92" s="135" t="s">
        <v>104</v>
      </c>
    </row>
    <row r="93" spans="1:14" ht="27.95" customHeight="1" x14ac:dyDescent="0.15">
      <c r="A93" s="105"/>
      <c r="B93" s="68"/>
      <c r="C93" s="5" t="s">
        <v>73</v>
      </c>
      <c r="D93" s="11" t="s">
        <v>74</v>
      </c>
      <c r="E93" s="6"/>
      <c r="F93" s="15"/>
      <c r="G93" s="78">
        <f>G94</f>
        <v>59869</v>
      </c>
      <c r="H93" s="96">
        <f>H94</f>
        <v>59869</v>
      </c>
      <c r="I93" s="83">
        <f t="shared" si="14"/>
        <v>0</v>
      </c>
      <c r="J93" s="128">
        <f t="shared" si="15"/>
        <v>0</v>
      </c>
      <c r="K93" s="98">
        <f>K94</f>
        <v>55562</v>
      </c>
      <c r="L93" s="99">
        <f t="shared" si="16"/>
        <v>4307</v>
      </c>
      <c r="M93" s="100">
        <f t="shared" si="17"/>
        <v>7.7517008027068846E-2</v>
      </c>
      <c r="N93" s="135"/>
    </row>
    <row r="94" spans="1:14" ht="27.95" customHeight="1" x14ac:dyDescent="0.15">
      <c r="A94" s="105"/>
      <c r="B94" s="68"/>
      <c r="C94" s="12"/>
      <c r="D94" s="69"/>
      <c r="E94" s="6" t="s">
        <v>20</v>
      </c>
      <c r="F94" s="7" t="s">
        <v>74</v>
      </c>
      <c r="G94" s="78">
        <v>59869</v>
      </c>
      <c r="H94" s="96">
        <v>59869</v>
      </c>
      <c r="I94" s="83">
        <f t="shared" si="14"/>
        <v>0</v>
      </c>
      <c r="J94" s="128">
        <f t="shared" si="15"/>
        <v>0</v>
      </c>
      <c r="K94" s="98">
        <v>55562</v>
      </c>
      <c r="L94" s="99">
        <f t="shared" si="16"/>
        <v>4307</v>
      </c>
      <c r="M94" s="100">
        <f t="shared" si="17"/>
        <v>7.7517008027068846E-2</v>
      </c>
      <c r="N94" s="135" t="s">
        <v>96</v>
      </c>
    </row>
    <row r="95" spans="1:14" ht="27.95" customHeight="1" x14ac:dyDescent="0.15">
      <c r="A95" s="105"/>
      <c r="B95" s="68"/>
      <c r="C95" s="5" t="s">
        <v>48</v>
      </c>
      <c r="D95" s="11" t="s">
        <v>75</v>
      </c>
      <c r="E95" s="6"/>
      <c r="F95" s="15"/>
      <c r="G95" s="78">
        <f>G96</f>
        <v>293173</v>
      </c>
      <c r="H95" s="96">
        <f>H96</f>
        <v>291663</v>
      </c>
      <c r="I95" s="83">
        <f t="shared" si="14"/>
        <v>-1510</v>
      </c>
      <c r="J95" s="128">
        <f t="shared" si="15"/>
        <v>-5.1505425124415138E-3</v>
      </c>
      <c r="K95" s="98">
        <f>K96</f>
        <v>210183</v>
      </c>
      <c r="L95" s="99">
        <f t="shared" si="16"/>
        <v>81480</v>
      </c>
      <c r="M95" s="100">
        <f t="shared" si="17"/>
        <v>0.38766218010019848</v>
      </c>
      <c r="N95" s="135"/>
    </row>
    <row r="96" spans="1:14" ht="27.95" customHeight="1" x14ac:dyDescent="0.15">
      <c r="A96" s="105"/>
      <c r="B96" s="68"/>
      <c r="C96" s="12"/>
      <c r="D96" s="69"/>
      <c r="E96" s="6" t="s">
        <v>20</v>
      </c>
      <c r="F96" s="7" t="s">
        <v>75</v>
      </c>
      <c r="G96" s="78">
        <v>293173</v>
      </c>
      <c r="H96" s="96">
        <v>291663</v>
      </c>
      <c r="I96" s="83">
        <f t="shared" si="14"/>
        <v>-1510</v>
      </c>
      <c r="J96" s="128">
        <f t="shared" si="15"/>
        <v>-5.1505425124415138E-3</v>
      </c>
      <c r="K96" s="98">
        <v>210183</v>
      </c>
      <c r="L96" s="99">
        <f t="shared" si="16"/>
        <v>81480</v>
      </c>
      <c r="M96" s="100">
        <f t="shared" si="17"/>
        <v>0.38766218010019848</v>
      </c>
      <c r="N96" s="135" t="s">
        <v>97</v>
      </c>
    </row>
    <row r="97" spans="1:14" ht="27.95" customHeight="1" x14ac:dyDescent="0.15">
      <c r="A97" s="105"/>
      <c r="B97" s="68"/>
      <c r="C97" s="5" t="s">
        <v>50</v>
      </c>
      <c r="D97" s="11" t="s">
        <v>76</v>
      </c>
      <c r="E97" s="6"/>
      <c r="F97" s="15"/>
      <c r="G97" s="78">
        <f>G98</f>
        <v>208000</v>
      </c>
      <c r="H97" s="96">
        <f>H98</f>
        <v>208000</v>
      </c>
      <c r="I97" s="83">
        <f t="shared" si="14"/>
        <v>0</v>
      </c>
      <c r="J97" s="128">
        <f t="shared" si="15"/>
        <v>0</v>
      </c>
      <c r="K97" s="98">
        <f>K98</f>
        <v>112000</v>
      </c>
      <c r="L97" s="99">
        <f t="shared" si="16"/>
        <v>96000</v>
      </c>
      <c r="M97" s="100">
        <f t="shared" si="17"/>
        <v>0.85714285714285721</v>
      </c>
      <c r="N97" s="135"/>
    </row>
    <row r="98" spans="1:14" ht="27.95" customHeight="1" x14ac:dyDescent="0.15">
      <c r="A98" s="105"/>
      <c r="B98" s="68"/>
      <c r="C98" s="12"/>
      <c r="D98" s="69"/>
      <c r="E98" s="6" t="s">
        <v>20</v>
      </c>
      <c r="F98" s="7" t="s">
        <v>76</v>
      </c>
      <c r="G98" s="78">
        <v>208000</v>
      </c>
      <c r="H98" s="96">
        <v>208000</v>
      </c>
      <c r="I98" s="83">
        <f t="shared" si="14"/>
        <v>0</v>
      </c>
      <c r="J98" s="128">
        <f t="shared" si="15"/>
        <v>0</v>
      </c>
      <c r="K98" s="98">
        <v>112000</v>
      </c>
      <c r="L98" s="99">
        <f t="shared" si="16"/>
        <v>96000</v>
      </c>
      <c r="M98" s="100">
        <f t="shared" si="17"/>
        <v>0.85714285714285721</v>
      </c>
      <c r="N98" s="135" t="s">
        <v>105</v>
      </c>
    </row>
    <row r="99" spans="1:14" ht="27.95" customHeight="1" x14ac:dyDescent="0.15">
      <c r="A99" s="105"/>
      <c r="B99" s="68"/>
      <c r="C99" s="5" t="s">
        <v>52</v>
      </c>
      <c r="D99" s="77" t="s">
        <v>77</v>
      </c>
      <c r="E99" s="6"/>
      <c r="F99" s="15"/>
      <c r="G99" s="78">
        <f>G100</f>
        <v>26960</v>
      </c>
      <c r="H99" s="96">
        <f>H100+H101</f>
        <v>26960</v>
      </c>
      <c r="I99" s="83">
        <f t="shared" si="14"/>
        <v>0</v>
      </c>
      <c r="J99" s="128">
        <f t="shared" si="15"/>
        <v>0</v>
      </c>
      <c r="K99" s="98">
        <f>K100</f>
        <v>38967</v>
      </c>
      <c r="L99" s="99">
        <f t="shared" si="16"/>
        <v>-12007</v>
      </c>
      <c r="M99" s="100">
        <f t="shared" si="17"/>
        <v>-0.30813252239074085</v>
      </c>
      <c r="N99" s="135"/>
    </row>
    <row r="100" spans="1:14" ht="27.95" customHeight="1" x14ac:dyDescent="0.15">
      <c r="A100" s="105"/>
      <c r="B100" s="68"/>
      <c r="C100" s="9"/>
      <c r="D100" s="68"/>
      <c r="E100" s="5" t="s">
        <v>20</v>
      </c>
      <c r="F100" s="11" t="s">
        <v>78</v>
      </c>
      <c r="G100" s="78">
        <v>26960</v>
      </c>
      <c r="H100" s="96">
        <v>26960</v>
      </c>
      <c r="I100" s="83">
        <f t="shared" si="14"/>
        <v>0</v>
      </c>
      <c r="J100" s="128">
        <f t="shared" si="15"/>
        <v>0</v>
      </c>
      <c r="K100" s="98">
        <v>38967</v>
      </c>
      <c r="L100" s="99">
        <f t="shared" si="16"/>
        <v>-12007</v>
      </c>
      <c r="M100" s="100">
        <f t="shared" si="17"/>
        <v>-0.30813252239074085</v>
      </c>
      <c r="N100" s="135" t="s">
        <v>165</v>
      </c>
    </row>
    <row r="101" spans="1:14" ht="27.95" hidden="1" customHeight="1" x14ac:dyDescent="0.15">
      <c r="A101" s="105"/>
      <c r="B101" s="68"/>
      <c r="C101" s="9"/>
      <c r="D101" s="68"/>
      <c r="E101" s="5" t="s">
        <v>21</v>
      </c>
      <c r="F101" s="11" t="s">
        <v>32</v>
      </c>
      <c r="G101" s="78">
        <v>0</v>
      </c>
      <c r="H101" s="96">
        <v>0</v>
      </c>
      <c r="I101" s="83">
        <f t="shared" si="14"/>
        <v>0</v>
      </c>
      <c r="J101" s="128" t="e">
        <f t="shared" si="15"/>
        <v>#DIV/0!</v>
      </c>
      <c r="K101" s="98">
        <v>0</v>
      </c>
      <c r="L101" s="99">
        <f t="shared" si="16"/>
        <v>0</v>
      </c>
      <c r="M101" s="100" t="e">
        <f t="shared" si="17"/>
        <v>#DIV/0!</v>
      </c>
      <c r="N101" s="135"/>
    </row>
    <row r="102" spans="1:14" ht="27.95" customHeight="1" x14ac:dyDescent="0.15">
      <c r="A102" s="105"/>
      <c r="B102" s="68"/>
      <c r="C102" s="5" t="s">
        <v>79</v>
      </c>
      <c r="D102" s="11" t="s">
        <v>80</v>
      </c>
      <c r="E102" s="6"/>
      <c r="F102" s="15"/>
      <c r="G102" s="78">
        <v>920</v>
      </c>
      <c r="H102" s="96">
        <f>H103</f>
        <v>920</v>
      </c>
      <c r="I102" s="83">
        <f t="shared" si="14"/>
        <v>0</v>
      </c>
      <c r="J102" s="128">
        <f t="shared" si="15"/>
        <v>0</v>
      </c>
      <c r="K102" s="98">
        <f>K103</f>
        <v>1300</v>
      </c>
      <c r="L102" s="99">
        <f t="shared" si="16"/>
        <v>-380</v>
      </c>
      <c r="M102" s="100">
        <f t="shared" si="17"/>
        <v>-0.29230769230769227</v>
      </c>
      <c r="N102" s="135"/>
    </row>
    <row r="103" spans="1:14" ht="27.95" customHeight="1" thickBot="1" x14ac:dyDescent="0.2">
      <c r="A103" s="106"/>
      <c r="B103" s="107"/>
      <c r="C103" s="108"/>
      <c r="D103" s="107"/>
      <c r="E103" s="109" t="s">
        <v>20</v>
      </c>
      <c r="F103" s="110" t="s">
        <v>80</v>
      </c>
      <c r="G103" s="140">
        <v>920</v>
      </c>
      <c r="H103" s="112">
        <v>920</v>
      </c>
      <c r="I103" s="113">
        <f t="shared" si="14"/>
        <v>0</v>
      </c>
      <c r="J103" s="134">
        <f t="shared" si="15"/>
        <v>0</v>
      </c>
      <c r="K103" s="101">
        <v>1300</v>
      </c>
      <c r="L103" s="102">
        <f t="shared" si="16"/>
        <v>-380</v>
      </c>
      <c r="M103" s="103">
        <f t="shared" si="17"/>
        <v>-0.29230769230769227</v>
      </c>
      <c r="N103" s="136" t="s">
        <v>106</v>
      </c>
    </row>
    <row r="104" spans="1:14" ht="27.95" customHeight="1" x14ac:dyDescent="0.15">
      <c r="A104" s="13"/>
      <c r="B104" s="70"/>
      <c r="C104" s="13"/>
      <c r="D104" s="70"/>
      <c r="E104" s="13"/>
      <c r="F104" s="14"/>
      <c r="G104" s="80"/>
      <c r="H104" s="80"/>
      <c r="I104" s="85"/>
      <c r="J104" s="92"/>
      <c r="K104" s="87"/>
      <c r="L104" s="87"/>
      <c r="M104" s="95"/>
      <c r="N104" s="127"/>
    </row>
    <row r="105" spans="1:14" ht="12" customHeight="1" thickBot="1" x14ac:dyDescent="0.2">
      <c r="B105" s="23"/>
      <c r="N105" s="120" t="s">
        <v>29</v>
      </c>
    </row>
    <row r="106" spans="1:14" s="4" customFormat="1" ht="20.100000000000001" customHeight="1" x14ac:dyDescent="0.15">
      <c r="A106" s="176" t="s">
        <v>1</v>
      </c>
      <c r="B106" s="177"/>
      <c r="C106" s="180" t="s">
        <v>2</v>
      </c>
      <c r="D106" s="177"/>
      <c r="E106" s="180" t="s">
        <v>3</v>
      </c>
      <c r="F106" s="177"/>
      <c r="G106" s="170" t="s">
        <v>177</v>
      </c>
      <c r="H106" s="170" t="s">
        <v>178</v>
      </c>
      <c r="I106" s="162" t="s">
        <v>179</v>
      </c>
      <c r="J106" s="163"/>
      <c r="K106" s="164" t="s">
        <v>180</v>
      </c>
      <c r="L106" s="166" t="s">
        <v>181</v>
      </c>
      <c r="M106" s="167"/>
      <c r="N106" s="186" t="s">
        <v>4</v>
      </c>
    </row>
    <row r="107" spans="1:14" s="4" customFormat="1" ht="20.100000000000001" customHeight="1" x14ac:dyDescent="0.15">
      <c r="A107" s="178"/>
      <c r="B107" s="179"/>
      <c r="C107" s="181"/>
      <c r="D107" s="179"/>
      <c r="E107" s="181"/>
      <c r="F107" s="179"/>
      <c r="G107" s="171"/>
      <c r="H107" s="171"/>
      <c r="I107" s="35"/>
      <c r="J107" s="36" t="s">
        <v>45</v>
      </c>
      <c r="K107" s="165"/>
      <c r="L107" s="35"/>
      <c r="M107" s="36" t="s">
        <v>45</v>
      </c>
      <c r="N107" s="187"/>
    </row>
    <row r="108" spans="1:14" ht="27.95" customHeight="1" x14ac:dyDescent="0.15">
      <c r="A108" s="104" t="s">
        <v>21</v>
      </c>
      <c r="B108" s="11" t="s">
        <v>139</v>
      </c>
      <c r="C108" s="6"/>
      <c r="D108" s="15"/>
      <c r="E108" s="6"/>
      <c r="F108" s="15"/>
      <c r="G108" s="78">
        <f>G117+G120+G109+G111+G113+G115</f>
        <v>202142</v>
      </c>
      <c r="H108" s="96">
        <f>H117+H120+H109+H111+H113+H115</f>
        <v>317126</v>
      </c>
      <c r="I108" s="83">
        <f t="shared" ref="I108:I122" si="18">+H108-G108</f>
        <v>114984</v>
      </c>
      <c r="J108" s="128">
        <f>+H108/G108-100%</f>
        <v>0.56882785368701216</v>
      </c>
      <c r="K108" s="98">
        <f>SUM(K109:K121)/2</f>
        <v>0</v>
      </c>
      <c r="L108" s="99">
        <f t="shared" ref="L108:L122" si="19">+H108-K108</f>
        <v>317126</v>
      </c>
      <c r="M108" s="116" t="s">
        <v>134</v>
      </c>
      <c r="N108" s="135"/>
    </row>
    <row r="109" spans="1:14" ht="27.95" customHeight="1" x14ac:dyDescent="0.15">
      <c r="A109" s="105"/>
      <c r="B109" s="68" t="s">
        <v>159</v>
      </c>
      <c r="C109" s="5" t="s">
        <v>20</v>
      </c>
      <c r="D109" s="11" t="s">
        <v>71</v>
      </c>
      <c r="E109" s="6"/>
      <c r="F109" s="15"/>
      <c r="G109" s="78">
        <f>G110</f>
        <v>185100</v>
      </c>
      <c r="H109" s="96">
        <f>H110</f>
        <v>194200</v>
      </c>
      <c r="I109" s="83">
        <f t="shared" si="18"/>
        <v>9100</v>
      </c>
      <c r="J109" s="128">
        <f>+H109/G109-100%</f>
        <v>4.9162614802809257E-2</v>
      </c>
      <c r="K109" s="98">
        <f>K110</f>
        <v>0</v>
      </c>
      <c r="L109" s="99">
        <f t="shared" si="19"/>
        <v>194200</v>
      </c>
      <c r="M109" s="116" t="s">
        <v>134</v>
      </c>
      <c r="N109" s="135"/>
    </row>
    <row r="110" spans="1:14" ht="27.95" customHeight="1" x14ac:dyDescent="0.15">
      <c r="A110" s="105"/>
      <c r="B110" s="68" t="s">
        <v>157</v>
      </c>
      <c r="C110" s="12"/>
      <c r="D110" s="69"/>
      <c r="E110" s="6" t="s">
        <v>20</v>
      </c>
      <c r="F110" s="7" t="s">
        <v>71</v>
      </c>
      <c r="G110" s="78">
        <v>185100</v>
      </c>
      <c r="H110" s="96">
        <v>194200</v>
      </c>
      <c r="I110" s="83">
        <f t="shared" si="18"/>
        <v>9100</v>
      </c>
      <c r="J110" s="128">
        <f>+H110/G110-100%</f>
        <v>4.9162614802809257E-2</v>
      </c>
      <c r="K110" s="98">
        <v>0</v>
      </c>
      <c r="L110" s="99">
        <f t="shared" si="19"/>
        <v>194200</v>
      </c>
      <c r="M110" s="116" t="s">
        <v>134</v>
      </c>
      <c r="N110" s="135" t="s">
        <v>144</v>
      </c>
    </row>
    <row r="111" spans="1:14" ht="27.95" customHeight="1" x14ac:dyDescent="0.15">
      <c r="A111" s="105"/>
      <c r="B111" s="68"/>
      <c r="C111" s="5" t="s">
        <v>21</v>
      </c>
      <c r="D111" s="11" t="s">
        <v>53</v>
      </c>
      <c r="E111" s="6"/>
      <c r="F111" s="15"/>
      <c r="G111" s="78">
        <f>G112</f>
        <v>4395</v>
      </c>
      <c r="H111" s="96">
        <f>H112</f>
        <v>4395</v>
      </c>
      <c r="I111" s="83">
        <f t="shared" si="18"/>
        <v>0</v>
      </c>
      <c r="J111" s="128">
        <f>+H111/G111-100%</f>
        <v>0</v>
      </c>
      <c r="K111" s="98">
        <f>K112</f>
        <v>0</v>
      </c>
      <c r="L111" s="99">
        <f t="shared" si="19"/>
        <v>4395</v>
      </c>
      <c r="M111" s="116" t="s">
        <v>134</v>
      </c>
      <c r="N111" s="135"/>
    </row>
    <row r="112" spans="1:14" ht="27.95" customHeight="1" x14ac:dyDescent="0.15">
      <c r="A112" s="105"/>
      <c r="B112" s="68"/>
      <c r="C112" s="12"/>
      <c r="D112" s="69"/>
      <c r="E112" s="6" t="s">
        <v>20</v>
      </c>
      <c r="F112" s="7" t="s">
        <v>53</v>
      </c>
      <c r="G112" s="78">
        <v>4395</v>
      </c>
      <c r="H112" s="96">
        <v>4395</v>
      </c>
      <c r="I112" s="83">
        <f t="shared" si="18"/>
        <v>0</v>
      </c>
      <c r="J112" s="128">
        <f>+H112/G112-100%</f>
        <v>0</v>
      </c>
      <c r="K112" s="98">
        <v>0</v>
      </c>
      <c r="L112" s="99">
        <f t="shared" si="19"/>
        <v>4395</v>
      </c>
      <c r="M112" s="116" t="s">
        <v>134</v>
      </c>
      <c r="N112" s="135" t="s">
        <v>96</v>
      </c>
    </row>
    <row r="113" spans="1:14" ht="27.95" customHeight="1" x14ac:dyDescent="0.15">
      <c r="A113" s="105"/>
      <c r="B113" s="68"/>
      <c r="C113" s="5" t="s">
        <v>22</v>
      </c>
      <c r="D113" s="11" t="s">
        <v>54</v>
      </c>
      <c r="E113" s="6"/>
      <c r="F113" s="15"/>
      <c r="G113" s="78">
        <f>G114</f>
        <v>0</v>
      </c>
      <c r="H113" s="96">
        <f>H114</f>
        <v>105884</v>
      </c>
      <c r="I113" s="83">
        <f t="shared" si="18"/>
        <v>105884</v>
      </c>
      <c r="J113" s="137" t="s">
        <v>120</v>
      </c>
      <c r="K113" s="98">
        <f>K114</f>
        <v>0</v>
      </c>
      <c r="L113" s="99">
        <f t="shared" si="19"/>
        <v>105884</v>
      </c>
      <c r="M113" s="116" t="s">
        <v>134</v>
      </c>
      <c r="N113" s="135"/>
    </row>
    <row r="114" spans="1:14" ht="27.95" customHeight="1" x14ac:dyDescent="0.15">
      <c r="A114" s="105"/>
      <c r="B114" s="68"/>
      <c r="C114" s="12"/>
      <c r="D114" s="69"/>
      <c r="E114" s="6" t="s">
        <v>20</v>
      </c>
      <c r="F114" s="7" t="s">
        <v>54</v>
      </c>
      <c r="G114" s="78">
        <v>0</v>
      </c>
      <c r="H114" s="96">
        <v>105884</v>
      </c>
      <c r="I114" s="83">
        <f t="shared" si="18"/>
        <v>105884</v>
      </c>
      <c r="J114" s="137" t="s">
        <v>120</v>
      </c>
      <c r="K114" s="98">
        <v>0</v>
      </c>
      <c r="L114" s="99">
        <f t="shared" si="19"/>
        <v>105884</v>
      </c>
      <c r="M114" s="116" t="s">
        <v>134</v>
      </c>
      <c r="N114" s="135" t="s">
        <v>97</v>
      </c>
    </row>
    <row r="115" spans="1:14" ht="27.95" customHeight="1" x14ac:dyDescent="0.15">
      <c r="A115" s="105"/>
      <c r="B115" s="68"/>
      <c r="C115" s="5" t="s">
        <v>28</v>
      </c>
      <c r="D115" s="11" t="s">
        <v>76</v>
      </c>
      <c r="E115" s="6"/>
      <c r="F115" s="15"/>
      <c r="G115" s="78">
        <f>G116</f>
        <v>8000</v>
      </c>
      <c r="H115" s="96">
        <f>H116</f>
        <v>8000</v>
      </c>
      <c r="I115" s="83">
        <f t="shared" si="18"/>
        <v>0</v>
      </c>
      <c r="J115" s="128">
        <f t="shared" ref="J115:J122" si="20">+H115/G115-100%</f>
        <v>0</v>
      </c>
      <c r="K115" s="98">
        <f>K116</f>
        <v>0</v>
      </c>
      <c r="L115" s="99">
        <f t="shared" si="19"/>
        <v>8000</v>
      </c>
      <c r="M115" s="116" t="s">
        <v>134</v>
      </c>
      <c r="N115" s="135"/>
    </row>
    <row r="116" spans="1:14" ht="27.95" customHeight="1" x14ac:dyDescent="0.15">
      <c r="A116" s="105"/>
      <c r="B116" s="68"/>
      <c r="C116" s="12"/>
      <c r="D116" s="69"/>
      <c r="E116" s="6" t="s">
        <v>20</v>
      </c>
      <c r="F116" s="7" t="s">
        <v>76</v>
      </c>
      <c r="G116" s="78">
        <v>8000</v>
      </c>
      <c r="H116" s="96">
        <v>8000</v>
      </c>
      <c r="I116" s="83">
        <f t="shared" si="18"/>
        <v>0</v>
      </c>
      <c r="J116" s="128">
        <f t="shared" si="20"/>
        <v>0</v>
      </c>
      <c r="K116" s="98">
        <v>0</v>
      </c>
      <c r="L116" s="99">
        <f t="shared" si="19"/>
        <v>8000</v>
      </c>
      <c r="M116" s="116" t="s">
        <v>134</v>
      </c>
      <c r="N116" s="135" t="s">
        <v>145</v>
      </c>
    </row>
    <row r="117" spans="1:14" ht="27.95" customHeight="1" x14ac:dyDescent="0.15">
      <c r="A117" s="105"/>
      <c r="B117" s="68"/>
      <c r="C117" s="5" t="s">
        <v>52</v>
      </c>
      <c r="D117" s="77" t="s">
        <v>77</v>
      </c>
      <c r="E117" s="6"/>
      <c r="F117" s="15"/>
      <c r="G117" s="78">
        <f>G118</f>
        <v>4627</v>
      </c>
      <c r="H117" s="96">
        <f>H118+H119</f>
        <v>4627</v>
      </c>
      <c r="I117" s="83">
        <f t="shared" si="18"/>
        <v>0</v>
      </c>
      <c r="J117" s="128">
        <f t="shared" si="20"/>
        <v>0</v>
      </c>
      <c r="K117" s="98">
        <f>K118</f>
        <v>0</v>
      </c>
      <c r="L117" s="99">
        <f t="shared" si="19"/>
        <v>4627</v>
      </c>
      <c r="M117" s="116" t="s">
        <v>134</v>
      </c>
      <c r="N117" s="135"/>
    </row>
    <row r="118" spans="1:14" ht="27.95" customHeight="1" x14ac:dyDescent="0.15">
      <c r="A118" s="105"/>
      <c r="B118" s="68"/>
      <c r="C118" s="9"/>
      <c r="D118" s="68"/>
      <c r="E118" s="5" t="s">
        <v>20</v>
      </c>
      <c r="F118" s="11" t="s">
        <v>143</v>
      </c>
      <c r="G118" s="78">
        <v>4627</v>
      </c>
      <c r="H118" s="96">
        <v>4627</v>
      </c>
      <c r="I118" s="83">
        <f t="shared" si="18"/>
        <v>0</v>
      </c>
      <c r="J118" s="128">
        <f t="shared" si="20"/>
        <v>0</v>
      </c>
      <c r="K118" s="98">
        <v>0</v>
      </c>
      <c r="L118" s="99">
        <f t="shared" si="19"/>
        <v>4627</v>
      </c>
      <c r="M118" s="116" t="s">
        <v>134</v>
      </c>
      <c r="N118" s="135" t="s">
        <v>146</v>
      </c>
    </row>
    <row r="119" spans="1:14" ht="27.95" hidden="1" customHeight="1" x14ac:dyDescent="0.15">
      <c r="A119" s="105"/>
      <c r="B119" s="68"/>
      <c r="C119" s="9"/>
      <c r="D119" s="68"/>
      <c r="E119" s="5" t="s">
        <v>21</v>
      </c>
      <c r="F119" s="11" t="s">
        <v>32</v>
      </c>
      <c r="G119" s="78">
        <v>0</v>
      </c>
      <c r="H119" s="96">
        <v>0</v>
      </c>
      <c r="I119" s="83">
        <f t="shared" si="18"/>
        <v>0</v>
      </c>
      <c r="J119" s="128" t="e">
        <f t="shared" si="20"/>
        <v>#DIV/0!</v>
      </c>
      <c r="K119" s="98">
        <v>0</v>
      </c>
      <c r="L119" s="99">
        <f t="shared" si="19"/>
        <v>0</v>
      </c>
      <c r="M119" s="116" t="s">
        <v>134</v>
      </c>
      <c r="N119" s="135"/>
    </row>
    <row r="120" spans="1:14" ht="27.95" customHeight="1" x14ac:dyDescent="0.15">
      <c r="A120" s="105"/>
      <c r="B120" s="68"/>
      <c r="C120" s="5" t="s">
        <v>79</v>
      </c>
      <c r="D120" s="11" t="s">
        <v>80</v>
      </c>
      <c r="E120" s="6"/>
      <c r="F120" s="15"/>
      <c r="G120" s="78">
        <f>G121</f>
        <v>20</v>
      </c>
      <c r="H120" s="96">
        <f>H121</f>
        <v>20</v>
      </c>
      <c r="I120" s="83">
        <f t="shared" si="18"/>
        <v>0</v>
      </c>
      <c r="J120" s="128">
        <f t="shared" si="20"/>
        <v>0</v>
      </c>
      <c r="K120" s="98">
        <f>K121</f>
        <v>0</v>
      </c>
      <c r="L120" s="99">
        <f t="shared" si="19"/>
        <v>20</v>
      </c>
      <c r="M120" s="116" t="s">
        <v>134</v>
      </c>
      <c r="N120" s="135"/>
    </row>
    <row r="121" spans="1:14" ht="27.95" customHeight="1" x14ac:dyDescent="0.15">
      <c r="A121" s="115"/>
      <c r="B121" s="69"/>
      <c r="C121" s="12"/>
      <c r="D121" s="69"/>
      <c r="E121" s="6" t="s">
        <v>20</v>
      </c>
      <c r="F121" s="7" t="s">
        <v>80</v>
      </c>
      <c r="G121" s="78">
        <v>20</v>
      </c>
      <c r="H121" s="96">
        <v>20</v>
      </c>
      <c r="I121" s="83">
        <f t="shared" si="18"/>
        <v>0</v>
      </c>
      <c r="J121" s="128">
        <f t="shared" si="20"/>
        <v>0</v>
      </c>
      <c r="K121" s="98">
        <v>0</v>
      </c>
      <c r="L121" s="99">
        <f t="shared" si="19"/>
        <v>20</v>
      </c>
      <c r="M121" s="116" t="s">
        <v>134</v>
      </c>
      <c r="N121" s="135" t="s">
        <v>106</v>
      </c>
    </row>
    <row r="122" spans="1:14" s="8" customFormat="1" ht="27.95" customHeight="1" thickBot="1" x14ac:dyDescent="0.2">
      <c r="A122" s="189" t="s">
        <v>150</v>
      </c>
      <c r="B122" s="190"/>
      <c r="C122" s="190"/>
      <c r="D122" s="190"/>
      <c r="E122" s="190"/>
      <c r="F122" s="191"/>
      <c r="G122" s="111">
        <f>G90+G108</f>
        <v>2390664</v>
      </c>
      <c r="H122" s="112">
        <f>H90+H108</f>
        <v>2477538</v>
      </c>
      <c r="I122" s="113">
        <f t="shared" si="18"/>
        <v>86874</v>
      </c>
      <c r="J122" s="134">
        <f t="shared" si="20"/>
        <v>3.6338858158235565E-2</v>
      </c>
      <c r="K122" s="101">
        <f>K90+K108</f>
        <v>1857012</v>
      </c>
      <c r="L122" s="102">
        <f t="shared" si="19"/>
        <v>620526</v>
      </c>
      <c r="M122" s="117">
        <f>+H122/K122-100%</f>
        <v>0.33415292954488174</v>
      </c>
      <c r="N122" s="139"/>
    </row>
    <row r="123" spans="1:14" ht="27.95" customHeight="1" x14ac:dyDescent="0.15">
      <c r="A123" s="13"/>
      <c r="B123" s="70"/>
      <c r="C123" s="13"/>
      <c r="D123" s="70"/>
      <c r="E123" s="13"/>
      <c r="F123" s="14"/>
      <c r="G123" s="80"/>
      <c r="H123" s="80"/>
      <c r="I123" s="85"/>
      <c r="J123" s="92"/>
      <c r="K123" s="87"/>
      <c r="L123" s="87"/>
      <c r="M123" s="95"/>
      <c r="N123" s="127"/>
    </row>
    <row r="124" spans="1:14" ht="12" customHeight="1" thickBot="1" x14ac:dyDescent="0.2">
      <c r="B124" s="23" t="s">
        <v>18</v>
      </c>
      <c r="N124" s="120" t="s">
        <v>29</v>
      </c>
    </row>
    <row r="125" spans="1:14" s="4" customFormat="1" ht="20.100000000000001" customHeight="1" x14ac:dyDescent="0.15">
      <c r="A125" s="176" t="s">
        <v>1</v>
      </c>
      <c r="B125" s="177"/>
      <c r="C125" s="180" t="s">
        <v>2</v>
      </c>
      <c r="D125" s="177"/>
      <c r="E125" s="180" t="s">
        <v>3</v>
      </c>
      <c r="F125" s="177"/>
      <c r="G125" s="170" t="s">
        <v>177</v>
      </c>
      <c r="H125" s="170" t="s">
        <v>178</v>
      </c>
      <c r="I125" s="162" t="s">
        <v>179</v>
      </c>
      <c r="J125" s="163"/>
      <c r="K125" s="164" t="s">
        <v>180</v>
      </c>
      <c r="L125" s="166" t="s">
        <v>181</v>
      </c>
      <c r="M125" s="167"/>
      <c r="N125" s="186" t="s">
        <v>4</v>
      </c>
    </row>
    <row r="126" spans="1:14" s="4" customFormat="1" ht="20.100000000000001" customHeight="1" x14ac:dyDescent="0.15">
      <c r="A126" s="178"/>
      <c r="B126" s="179"/>
      <c r="C126" s="181"/>
      <c r="D126" s="179"/>
      <c r="E126" s="181"/>
      <c r="F126" s="179"/>
      <c r="G126" s="171"/>
      <c r="H126" s="171"/>
      <c r="I126" s="35"/>
      <c r="J126" s="36" t="s">
        <v>45</v>
      </c>
      <c r="K126" s="165"/>
      <c r="L126" s="35"/>
      <c r="M126" s="36" t="s">
        <v>45</v>
      </c>
      <c r="N126" s="187"/>
    </row>
    <row r="127" spans="1:14" ht="27.95" customHeight="1" x14ac:dyDescent="0.15">
      <c r="A127" s="141" t="s">
        <v>0</v>
      </c>
      <c r="B127" s="11" t="s">
        <v>155</v>
      </c>
      <c r="C127" s="28"/>
      <c r="D127" s="29"/>
      <c r="E127" s="28"/>
      <c r="F127" s="29"/>
      <c r="G127" s="78">
        <f>G128+G135+G137+G139</f>
        <v>2948709</v>
      </c>
      <c r="H127" s="96">
        <f>H128+H135+H137+H139</f>
        <v>2930868</v>
      </c>
      <c r="I127" s="83">
        <f t="shared" ref="I127:I140" si="21">+H127-G127</f>
        <v>-17841</v>
      </c>
      <c r="J127" s="128">
        <f t="shared" ref="J127:J140" si="22">+H127/G127-100%</f>
        <v>-6.0504444487401443E-3</v>
      </c>
      <c r="K127" s="98">
        <f>SUM(K128:K140)/2</f>
        <v>2706762</v>
      </c>
      <c r="L127" s="99">
        <f t="shared" ref="L127:L140" si="23">+H127-K127</f>
        <v>224106</v>
      </c>
      <c r="M127" s="100">
        <f t="shared" ref="M127:M140" si="24">+H127/K127-100%</f>
        <v>8.279486707734196E-2</v>
      </c>
      <c r="N127" s="135"/>
    </row>
    <row r="128" spans="1:14" ht="27.95" customHeight="1" x14ac:dyDescent="0.15">
      <c r="A128" s="142"/>
      <c r="B128" s="73" t="s">
        <v>156</v>
      </c>
      <c r="C128" s="27" t="s">
        <v>20</v>
      </c>
      <c r="D128" s="34" t="s">
        <v>24</v>
      </c>
      <c r="E128" s="28"/>
      <c r="F128" s="29"/>
      <c r="G128" s="78">
        <f>SUM(G129:G134)</f>
        <v>1163787</v>
      </c>
      <c r="H128" s="96">
        <f>SUM(H129:H134)</f>
        <v>1126141</v>
      </c>
      <c r="I128" s="83">
        <f t="shared" si="21"/>
        <v>-37646</v>
      </c>
      <c r="J128" s="128">
        <f t="shared" si="22"/>
        <v>-3.2347843720543334E-2</v>
      </c>
      <c r="K128" s="98">
        <f>SUM(K129:K134)</f>
        <v>1047525</v>
      </c>
      <c r="L128" s="99">
        <f t="shared" si="23"/>
        <v>78616</v>
      </c>
      <c r="M128" s="100">
        <f t="shared" si="24"/>
        <v>7.5049282833345332E-2</v>
      </c>
      <c r="N128" s="135"/>
    </row>
    <row r="129" spans="1:14" ht="27.95" customHeight="1" x14ac:dyDescent="0.15">
      <c r="A129" s="142"/>
      <c r="B129" s="74" t="s">
        <v>160</v>
      </c>
      <c r="C129" s="30"/>
      <c r="D129" s="74"/>
      <c r="E129" s="27" t="s">
        <v>20</v>
      </c>
      <c r="F129" s="21" t="s">
        <v>110</v>
      </c>
      <c r="G129" s="78">
        <v>745892</v>
      </c>
      <c r="H129" s="96">
        <v>743342</v>
      </c>
      <c r="I129" s="83">
        <f t="shared" si="21"/>
        <v>-2550</v>
      </c>
      <c r="J129" s="128">
        <f t="shared" si="22"/>
        <v>-3.4187254991339122E-3</v>
      </c>
      <c r="K129" s="98">
        <v>509817</v>
      </c>
      <c r="L129" s="99">
        <f t="shared" si="23"/>
        <v>233525</v>
      </c>
      <c r="M129" s="100">
        <f t="shared" si="24"/>
        <v>0.4580565183193186</v>
      </c>
      <c r="N129" s="135" t="s">
        <v>107</v>
      </c>
    </row>
    <row r="130" spans="1:14" ht="27.95" customHeight="1" x14ac:dyDescent="0.15">
      <c r="A130" s="142"/>
      <c r="B130" s="74"/>
      <c r="C130" s="30"/>
      <c r="D130" s="74"/>
      <c r="E130" s="27" t="s">
        <v>72</v>
      </c>
      <c r="F130" s="21" t="s">
        <v>111</v>
      </c>
      <c r="G130" s="78">
        <v>17380</v>
      </c>
      <c r="H130" s="96">
        <v>17380</v>
      </c>
      <c r="I130" s="83">
        <f t="shared" si="21"/>
        <v>0</v>
      </c>
      <c r="J130" s="128">
        <f t="shared" si="22"/>
        <v>0</v>
      </c>
      <c r="K130" s="98">
        <v>131186</v>
      </c>
      <c r="L130" s="99">
        <f t="shared" si="23"/>
        <v>-113806</v>
      </c>
      <c r="M130" s="100">
        <f t="shared" si="24"/>
        <v>-0.86751635083011913</v>
      </c>
      <c r="N130" s="135" t="s">
        <v>167</v>
      </c>
    </row>
    <row r="131" spans="1:14" ht="27.95" customHeight="1" x14ac:dyDescent="0.15">
      <c r="A131" s="142"/>
      <c r="B131" s="74"/>
      <c r="C131" s="30"/>
      <c r="D131" s="74"/>
      <c r="E131" s="27" t="s">
        <v>47</v>
      </c>
      <c r="F131" s="21" t="s">
        <v>112</v>
      </c>
      <c r="G131" s="78">
        <v>21140</v>
      </c>
      <c r="H131" s="96">
        <v>21140</v>
      </c>
      <c r="I131" s="83">
        <f t="shared" si="21"/>
        <v>0</v>
      </c>
      <c r="J131" s="128">
        <f t="shared" si="22"/>
        <v>0</v>
      </c>
      <c r="K131" s="98">
        <v>34651</v>
      </c>
      <c r="L131" s="99">
        <f t="shared" si="23"/>
        <v>-13511</v>
      </c>
      <c r="M131" s="100">
        <f t="shared" si="24"/>
        <v>-0.38991659692360969</v>
      </c>
      <c r="N131" s="135" t="s">
        <v>168</v>
      </c>
    </row>
    <row r="132" spans="1:14" ht="27.95" customHeight="1" x14ac:dyDescent="0.15">
      <c r="A132" s="142"/>
      <c r="B132" s="74"/>
      <c r="C132" s="30"/>
      <c r="D132" s="74"/>
      <c r="E132" s="27" t="s">
        <v>28</v>
      </c>
      <c r="F132" s="21" t="s">
        <v>114</v>
      </c>
      <c r="G132" s="78">
        <v>324124</v>
      </c>
      <c r="H132" s="96">
        <v>310270</v>
      </c>
      <c r="I132" s="83">
        <f t="shared" si="21"/>
        <v>-13854</v>
      </c>
      <c r="J132" s="128">
        <f t="shared" si="22"/>
        <v>-4.2742900865101019E-2</v>
      </c>
      <c r="K132" s="98">
        <v>324124</v>
      </c>
      <c r="L132" s="99">
        <f t="shared" si="23"/>
        <v>-13854</v>
      </c>
      <c r="M132" s="100">
        <f t="shared" si="24"/>
        <v>-4.2742900865101019E-2</v>
      </c>
      <c r="N132" s="135" t="s">
        <v>118</v>
      </c>
    </row>
    <row r="133" spans="1:14" ht="27.95" customHeight="1" x14ac:dyDescent="0.15">
      <c r="A133" s="142"/>
      <c r="B133" s="74"/>
      <c r="C133" s="30"/>
      <c r="D133" s="74"/>
      <c r="E133" s="27" t="s">
        <v>52</v>
      </c>
      <c r="F133" s="21" t="s">
        <v>81</v>
      </c>
      <c r="G133" s="78">
        <v>34131</v>
      </c>
      <c r="H133" s="96">
        <v>34009</v>
      </c>
      <c r="I133" s="83">
        <f t="shared" si="21"/>
        <v>-122</v>
      </c>
      <c r="J133" s="128">
        <f t="shared" si="22"/>
        <v>-3.5744630980633074E-3</v>
      </c>
      <c r="K133" s="98">
        <v>35022</v>
      </c>
      <c r="L133" s="99">
        <f t="shared" si="23"/>
        <v>-1013</v>
      </c>
      <c r="M133" s="100">
        <f t="shared" si="24"/>
        <v>-2.8924675917994414E-2</v>
      </c>
      <c r="N133" s="135" t="s">
        <v>119</v>
      </c>
    </row>
    <row r="134" spans="1:14" ht="27.95" customHeight="1" x14ac:dyDescent="0.15">
      <c r="A134" s="142"/>
      <c r="B134" s="74"/>
      <c r="C134" s="30"/>
      <c r="D134" s="74"/>
      <c r="E134" s="27" t="s">
        <v>153</v>
      </c>
      <c r="F134" s="21" t="s">
        <v>113</v>
      </c>
      <c r="G134" s="78">
        <v>21120</v>
      </c>
      <c r="H134" s="96">
        <v>0</v>
      </c>
      <c r="I134" s="83">
        <f t="shared" si="21"/>
        <v>-21120</v>
      </c>
      <c r="J134" s="128">
        <f t="shared" si="22"/>
        <v>-1</v>
      </c>
      <c r="K134" s="98">
        <v>12725</v>
      </c>
      <c r="L134" s="99">
        <f t="shared" si="23"/>
        <v>-12725</v>
      </c>
      <c r="M134" s="100">
        <f t="shared" si="24"/>
        <v>-1</v>
      </c>
      <c r="N134" s="135"/>
    </row>
    <row r="135" spans="1:14" ht="27.95" customHeight="1" x14ac:dyDescent="0.15">
      <c r="A135" s="142"/>
      <c r="B135" s="74"/>
      <c r="C135" s="27" t="s">
        <v>21</v>
      </c>
      <c r="D135" s="21" t="s">
        <v>25</v>
      </c>
      <c r="E135" s="28"/>
      <c r="F135" s="29"/>
      <c r="G135" s="78">
        <f>G136</f>
        <v>1777922</v>
      </c>
      <c r="H135" s="96">
        <f>H136</f>
        <v>1797727</v>
      </c>
      <c r="I135" s="83">
        <f t="shared" si="21"/>
        <v>19805</v>
      </c>
      <c r="J135" s="128">
        <f t="shared" si="22"/>
        <v>1.1139408815459939E-2</v>
      </c>
      <c r="K135" s="98">
        <f>K136</f>
        <v>1652237</v>
      </c>
      <c r="L135" s="99">
        <f t="shared" si="23"/>
        <v>145490</v>
      </c>
      <c r="M135" s="100">
        <f t="shared" si="24"/>
        <v>8.8056374478963972E-2</v>
      </c>
      <c r="N135" s="135"/>
    </row>
    <row r="136" spans="1:14" ht="27.95" customHeight="1" x14ac:dyDescent="0.15">
      <c r="A136" s="142"/>
      <c r="B136" s="74"/>
      <c r="C136" s="31"/>
      <c r="D136" s="75"/>
      <c r="E136" s="28" t="s">
        <v>20</v>
      </c>
      <c r="F136" s="32" t="s">
        <v>25</v>
      </c>
      <c r="G136" s="78">
        <v>1777922</v>
      </c>
      <c r="H136" s="96">
        <v>1797727</v>
      </c>
      <c r="I136" s="83">
        <f t="shared" si="21"/>
        <v>19805</v>
      </c>
      <c r="J136" s="128">
        <f t="shared" si="22"/>
        <v>1.1139408815459939E-2</v>
      </c>
      <c r="K136" s="98">
        <v>1652237</v>
      </c>
      <c r="L136" s="99">
        <f t="shared" si="23"/>
        <v>145490</v>
      </c>
      <c r="M136" s="100">
        <f t="shared" si="24"/>
        <v>8.8056374478963972E-2</v>
      </c>
      <c r="N136" s="135" t="s">
        <v>108</v>
      </c>
    </row>
    <row r="137" spans="1:14" ht="27.95" customHeight="1" x14ac:dyDescent="0.15">
      <c r="A137" s="142"/>
      <c r="B137" s="74"/>
      <c r="C137" s="27" t="s">
        <v>48</v>
      </c>
      <c r="D137" s="21" t="s">
        <v>82</v>
      </c>
      <c r="E137" s="28"/>
      <c r="F137" s="29"/>
      <c r="G137" s="78">
        <f>G138</f>
        <v>2000</v>
      </c>
      <c r="H137" s="96">
        <f>H138</f>
        <v>2000</v>
      </c>
      <c r="I137" s="83">
        <f t="shared" si="21"/>
        <v>0</v>
      </c>
      <c r="J137" s="128">
        <f t="shared" si="22"/>
        <v>0</v>
      </c>
      <c r="K137" s="98">
        <f>K138</f>
        <v>2000</v>
      </c>
      <c r="L137" s="99">
        <f t="shared" si="23"/>
        <v>0</v>
      </c>
      <c r="M137" s="100">
        <f t="shared" si="24"/>
        <v>0</v>
      </c>
      <c r="N137" s="135"/>
    </row>
    <row r="138" spans="1:14" ht="27.95" customHeight="1" x14ac:dyDescent="0.15">
      <c r="A138" s="142"/>
      <c r="B138" s="74"/>
      <c r="C138" s="31"/>
      <c r="D138" s="75"/>
      <c r="E138" s="28" t="s">
        <v>20</v>
      </c>
      <c r="F138" s="32" t="s">
        <v>82</v>
      </c>
      <c r="G138" s="78">
        <v>2000</v>
      </c>
      <c r="H138" s="96">
        <v>2000</v>
      </c>
      <c r="I138" s="83">
        <f t="shared" si="21"/>
        <v>0</v>
      </c>
      <c r="J138" s="128">
        <f t="shared" si="22"/>
        <v>0</v>
      </c>
      <c r="K138" s="98">
        <v>2000</v>
      </c>
      <c r="L138" s="99">
        <f t="shared" si="23"/>
        <v>0</v>
      </c>
      <c r="M138" s="100">
        <f t="shared" si="24"/>
        <v>0</v>
      </c>
      <c r="N138" s="135" t="s">
        <v>109</v>
      </c>
    </row>
    <row r="139" spans="1:14" ht="27.95" customHeight="1" x14ac:dyDescent="0.15">
      <c r="A139" s="142"/>
      <c r="B139" s="74"/>
      <c r="C139" s="27" t="s">
        <v>50</v>
      </c>
      <c r="D139" s="21" t="s">
        <v>23</v>
      </c>
      <c r="E139" s="28"/>
      <c r="F139" s="29"/>
      <c r="G139" s="78">
        <f>G140</f>
        <v>5000</v>
      </c>
      <c r="H139" s="96">
        <f>H140</f>
        <v>5000</v>
      </c>
      <c r="I139" s="83">
        <f t="shared" si="21"/>
        <v>0</v>
      </c>
      <c r="J139" s="128">
        <f t="shared" si="22"/>
        <v>0</v>
      </c>
      <c r="K139" s="98">
        <f>K140</f>
        <v>5000</v>
      </c>
      <c r="L139" s="99">
        <f t="shared" si="23"/>
        <v>0</v>
      </c>
      <c r="M139" s="100">
        <f t="shared" si="24"/>
        <v>0</v>
      </c>
      <c r="N139" s="135"/>
    </row>
    <row r="140" spans="1:14" ht="27.95" customHeight="1" thickBot="1" x14ac:dyDescent="0.2">
      <c r="A140" s="143"/>
      <c r="B140" s="144"/>
      <c r="C140" s="145"/>
      <c r="D140" s="144"/>
      <c r="E140" s="146" t="s">
        <v>20</v>
      </c>
      <c r="F140" s="147" t="s">
        <v>23</v>
      </c>
      <c r="G140" s="140">
        <v>5000</v>
      </c>
      <c r="H140" s="112">
        <v>5000</v>
      </c>
      <c r="I140" s="113">
        <f t="shared" si="21"/>
        <v>0</v>
      </c>
      <c r="J140" s="134">
        <f t="shared" si="22"/>
        <v>0</v>
      </c>
      <c r="K140" s="101">
        <v>5000</v>
      </c>
      <c r="L140" s="102">
        <f t="shared" si="23"/>
        <v>0</v>
      </c>
      <c r="M140" s="103">
        <f t="shared" si="24"/>
        <v>0</v>
      </c>
      <c r="N140" s="136" t="s">
        <v>103</v>
      </c>
    </row>
    <row r="141" spans="1:14" ht="24" customHeight="1" x14ac:dyDescent="0.15">
      <c r="A141" s="24"/>
      <c r="B141" s="76"/>
      <c r="C141" s="22"/>
      <c r="D141" s="23"/>
      <c r="E141" s="22"/>
      <c r="F141" s="23"/>
      <c r="G141" s="81"/>
      <c r="H141" s="82"/>
      <c r="I141" s="82"/>
      <c r="J141" s="93"/>
      <c r="K141" s="84"/>
      <c r="L141" s="84"/>
    </row>
    <row r="142" spans="1:14" ht="12" customHeight="1" thickBot="1" x14ac:dyDescent="0.2">
      <c r="B142" s="23"/>
      <c r="N142" s="120" t="s">
        <v>29</v>
      </c>
    </row>
    <row r="143" spans="1:14" s="4" customFormat="1" ht="20.100000000000001" customHeight="1" x14ac:dyDescent="0.15">
      <c r="A143" s="176" t="s">
        <v>1</v>
      </c>
      <c r="B143" s="177"/>
      <c r="C143" s="180" t="s">
        <v>2</v>
      </c>
      <c r="D143" s="177"/>
      <c r="E143" s="180" t="s">
        <v>3</v>
      </c>
      <c r="F143" s="177"/>
      <c r="G143" s="170" t="s">
        <v>177</v>
      </c>
      <c r="H143" s="170" t="s">
        <v>178</v>
      </c>
      <c r="I143" s="162" t="s">
        <v>179</v>
      </c>
      <c r="J143" s="163"/>
      <c r="K143" s="164" t="s">
        <v>180</v>
      </c>
      <c r="L143" s="166" t="s">
        <v>181</v>
      </c>
      <c r="M143" s="167"/>
      <c r="N143" s="186" t="s">
        <v>4</v>
      </c>
    </row>
    <row r="144" spans="1:14" s="4" customFormat="1" ht="20.100000000000001" customHeight="1" x14ac:dyDescent="0.15">
      <c r="A144" s="178"/>
      <c r="B144" s="179"/>
      <c r="C144" s="181"/>
      <c r="D144" s="179"/>
      <c r="E144" s="181"/>
      <c r="F144" s="179"/>
      <c r="G144" s="171"/>
      <c r="H144" s="171"/>
      <c r="I144" s="35"/>
      <c r="J144" s="36" t="s">
        <v>45</v>
      </c>
      <c r="K144" s="165"/>
      <c r="L144" s="35"/>
      <c r="M144" s="36" t="s">
        <v>45</v>
      </c>
      <c r="N144" s="187"/>
    </row>
    <row r="145" spans="1:14" ht="27.95" customHeight="1" x14ac:dyDescent="0.15">
      <c r="A145" s="141" t="s">
        <v>129</v>
      </c>
      <c r="B145" s="11" t="s">
        <v>161</v>
      </c>
      <c r="C145" s="28"/>
      <c r="D145" s="29"/>
      <c r="E145" s="28"/>
      <c r="F145" s="29"/>
      <c r="G145" s="78">
        <f>G146+G148+G150+G152</f>
        <v>425713</v>
      </c>
      <c r="H145" s="96">
        <f>H146+H148+H150+H152</f>
        <v>433716</v>
      </c>
      <c r="I145" s="83">
        <f t="shared" ref="I145:I154" si="25">+H145-G145</f>
        <v>8003</v>
      </c>
      <c r="J145" s="128">
        <f t="shared" ref="J145:J154" si="26">+H145/G145-100%</f>
        <v>1.8799050064245204E-2</v>
      </c>
      <c r="K145" s="98">
        <f>SUM(K146:K153)/2</f>
        <v>0</v>
      </c>
      <c r="L145" s="99">
        <f t="shared" ref="L145:L154" si="27">+H145-K145</f>
        <v>433716</v>
      </c>
      <c r="M145" s="116" t="s">
        <v>134</v>
      </c>
      <c r="N145" s="135"/>
    </row>
    <row r="146" spans="1:14" ht="27.95" customHeight="1" x14ac:dyDescent="0.15">
      <c r="A146" s="142"/>
      <c r="B146" s="73" t="s">
        <v>156</v>
      </c>
      <c r="C146" s="27" t="s">
        <v>20</v>
      </c>
      <c r="D146" s="34" t="s">
        <v>24</v>
      </c>
      <c r="E146" s="28"/>
      <c r="F146" s="29"/>
      <c r="G146" s="78">
        <f>SUM(G147:G147)</f>
        <v>17952</v>
      </c>
      <c r="H146" s="96">
        <f>SUM(H147:H147)</f>
        <v>17952</v>
      </c>
      <c r="I146" s="83">
        <f t="shared" si="25"/>
        <v>0</v>
      </c>
      <c r="J146" s="128">
        <f t="shared" si="26"/>
        <v>0</v>
      </c>
      <c r="K146" s="98">
        <f>SUM(K147:K147)</f>
        <v>0</v>
      </c>
      <c r="L146" s="99">
        <f t="shared" si="27"/>
        <v>17952</v>
      </c>
      <c r="M146" s="116" t="s">
        <v>134</v>
      </c>
      <c r="N146" s="135"/>
    </row>
    <row r="147" spans="1:14" ht="27.95" customHeight="1" x14ac:dyDescent="0.15">
      <c r="A147" s="142"/>
      <c r="B147" s="74" t="s">
        <v>160</v>
      </c>
      <c r="C147" s="30"/>
      <c r="D147" s="74"/>
      <c r="E147" s="27" t="s">
        <v>20</v>
      </c>
      <c r="F147" s="34" t="s">
        <v>147</v>
      </c>
      <c r="G147" s="78">
        <v>17952</v>
      </c>
      <c r="H147" s="96">
        <v>17952</v>
      </c>
      <c r="I147" s="83">
        <f t="shared" si="25"/>
        <v>0</v>
      </c>
      <c r="J147" s="128">
        <f t="shared" si="26"/>
        <v>0</v>
      </c>
      <c r="K147" s="98">
        <v>0</v>
      </c>
      <c r="L147" s="99">
        <f t="shared" si="27"/>
        <v>17952</v>
      </c>
      <c r="M147" s="116" t="s">
        <v>134</v>
      </c>
      <c r="N147" s="135" t="s">
        <v>166</v>
      </c>
    </row>
    <row r="148" spans="1:14" ht="27.95" customHeight="1" x14ac:dyDescent="0.15">
      <c r="A148" s="142"/>
      <c r="B148" s="74"/>
      <c r="C148" s="27" t="s">
        <v>21</v>
      </c>
      <c r="D148" s="21" t="s">
        <v>25</v>
      </c>
      <c r="E148" s="28"/>
      <c r="F148" s="29"/>
      <c r="G148" s="78">
        <f>G149</f>
        <v>402261</v>
      </c>
      <c r="H148" s="96">
        <f>H149</f>
        <v>410264</v>
      </c>
      <c r="I148" s="83">
        <f t="shared" si="25"/>
        <v>8003</v>
      </c>
      <c r="J148" s="128">
        <f t="shared" si="26"/>
        <v>1.9895043267928125E-2</v>
      </c>
      <c r="K148" s="98">
        <f>K149</f>
        <v>0</v>
      </c>
      <c r="L148" s="99">
        <f t="shared" si="27"/>
        <v>410264</v>
      </c>
      <c r="M148" s="116" t="s">
        <v>134</v>
      </c>
      <c r="N148" s="135"/>
    </row>
    <row r="149" spans="1:14" ht="27.95" customHeight="1" x14ac:dyDescent="0.15">
      <c r="A149" s="142"/>
      <c r="B149" s="74"/>
      <c r="C149" s="31"/>
      <c r="D149" s="75"/>
      <c r="E149" s="28" t="s">
        <v>20</v>
      </c>
      <c r="F149" s="32" t="s">
        <v>25</v>
      </c>
      <c r="G149" s="78">
        <v>402261</v>
      </c>
      <c r="H149" s="96">
        <v>410264</v>
      </c>
      <c r="I149" s="83">
        <f t="shared" si="25"/>
        <v>8003</v>
      </c>
      <c r="J149" s="128">
        <f t="shared" si="26"/>
        <v>1.9895043267928125E-2</v>
      </c>
      <c r="K149" s="98">
        <v>0</v>
      </c>
      <c r="L149" s="99">
        <f t="shared" si="27"/>
        <v>410264</v>
      </c>
      <c r="M149" s="116" t="s">
        <v>134</v>
      </c>
      <c r="N149" s="135" t="s">
        <v>108</v>
      </c>
    </row>
    <row r="150" spans="1:14" ht="27.95" customHeight="1" x14ac:dyDescent="0.15">
      <c r="A150" s="142"/>
      <c r="B150" s="74"/>
      <c r="C150" s="27" t="s">
        <v>22</v>
      </c>
      <c r="D150" s="21" t="s">
        <v>82</v>
      </c>
      <c r="E150" s="28"/>
      <c r="F150" s="29"/>
      <c r="G150" s="78">
        <f>G151</f>
        <v>500</v>
      </c>
      <c r="H150" s="96">
        <f>H151</f>
        <v>500</v>
      </c>
      <c r="I150" s="83">
        <f t="shared" si="25"/>
        <v>0</v>
      </c>
      <c r="J150" s="128">
        <f t="shared" si="26"/>
        <v>0</v>
      </c>
      <c r="K150" s="98">
        <f>K151</f>
        <v>0</v>
      </c>
      <c r="L150" s="99">
        <f t="shared" si="27"/>
        <v>500</v>
      </c>
      <c r="M150" s="116" t="s">
        <v>134</v>
      </c>
      <c r="N150" s="135"/>
    </row>
    <row r="151" spans="1:14" ht="27.95" customHeight="1" x14ac:dyDescent="0.15">
      <c r="A151" s="142"/>
      <c r="B151" s="74"/>
      <c r="C151" s="31"/>
      <c r="D151" s="75"/>
      <c r="E151" s="28" t="s">
        <v>20</v>
      </c>
      <c r="F151" s="32" t="s">
        <v>82</v>
      </c>
      <c r="G151" s="78">
        <v>500</v>
      </c>
      <c r="H151" s="96">
        <v>500</v>
      </c>
      <c r="I151" s="83">
        <f t="shared" si="25"/>
        <v>0</v>
      </c>
      <c r="J151" s="128">
        <f t="shared" si="26"/>
        <v>0</v>
      </c>
      <c r="K151" s="98">
        <v>0</v>
      </c>
      <c r="L151" s="99">
        <f t="shared" si="27"/>
        <v>500</v>
      </c>
      <c r="M151" s="116" t="s">
        <v>134</v>
      </c>
      <c r="N151" s="135" t="s">
        <v>109</v>
      </c>
    </row>
    <row r="152" spans="1:14" ht="27.95" customHeight="1" x14ac:dyDescent="0.15">
      <c r="A152" s="142"/>
      <c r="B152" s="74"/>
      <c r="C152" s="27" t="s">
        <v>28</v>
      </c>
      <c r="D152" s="21" t="s">
        <v>23</v>
      </c>
      <c r="E152" s="28"/>
      <c r="F152" s="29"/>
      <c r="G152" s="78">
        <f>G153</f>
        <v>5000</v>
      </c>
      <c r="H152" s="96">
        <f>H153</f>
        <v>5000</v>
      </c>
      <c r="I152" s="83">
        <f t="shared" si="25"/>
        <v>0</v>
      </c>
      <c r="J152" s="128">
        <f t="shared" si="26"/>
        <v>0</v>
      </c>
      <c r="K152" s="98">
        <f>K153</f>
        <v>0</v>
      </c>
      <c r="L152" s="99">
        <f t="shared" si="27"/>
        <v>5000</v>
      </c>
      <c r="M152" s="116" t="s">
        <v>134</v>
      </c>
      <c r="N152" s="135"/>
    </row>
    <row r="153" spans="1:14" ht="27.95" customHeight="1" x14ac:dyDescent="0.15">
      <c r="A153" s="148"/>
      <c r="B153" s="75"/>
      <c r="C153" s="31"/>
      <c r="D153" s="75"/>
      <c r="E153" s="28" t="s">
        <v>20</v>
      </c>
      <c r="F153" s="32" t="s">
        <v>23</v>
      </c>
      <c r="G153" s="78">
        <v>5000</v>
      </c>
      <c r="H153" s="96">
        <v>5000</v>
      </c>
      <c r="I153" s="83">
        <f t="shared" si="25"/>
        <v>0</v>
      </c>
      <c r="J153" s="128">
        <f t="shared" si="26"/>
        <v>0</v>
      </c>
      <c r="K153" s="98">
        <v>0</v>
      </c>
      <c r="L153" s="99">
        <f t="shared" si="27"/>
        <v>5000</v>
      </c>
      <c r="M153" s="116" t="s">
        <v>134</v>
      </c>
      <c r="N153" s="135" t="s">
        <v>23</v>
      </c>
    </row>
    <row r="154" spans="1:14" s="8" customFormat="1" ht="27.95" customHeight="1" thickBot="1" x14ac:dyDescent="0.2">
      <c r="A154" s="189" t="s">
        <v>151</v>
      </c>
      <c r="B154" s="190"/>
      <c r="C154" s="190"/>
      <c r="D154" s="190"/>
      <c r="E154" s="190"/>
      <c r="F154" s="191"/>
      <c r="G154" s="111">
        <f>G127+G145</f>
        <v>3374422</v>
      </c>
      <c r="H154" s="112">
        <f>H127+H145</f>
        <v>3364584</v>
      </c>
      <c r="I154" s="113">
        <f t="shared" si="25"/>
        <v>-9838</v>
      </c>
      <c r="J154" s="134">
        <f t="shared" si="26"/>
        <v>-2.9154622628705384E-3</v>
      </c>
      <c r="K154" s="101">
        <f>K127+K145</f>
        <v>2706762</v>
      </c>
      <c r="L154" s="102">
        <f t="shared" si="27"/>
        <v>657822</v>
      </c>
      <c r="M154" s="117">
        <f>+H154/K154-100%</f>
        <v>0.2430291248362435</v>
      </c>
      <c r="N154" s="139"/>
    </row>
    <row r="155" spans="1:14" ht="24" customHeight="1" x14ac:dyDescent="0.15">
      <c r="A155" s="24" t="s">
        <v>91</v>
      </c>
      <c r="B155" s="76"/>
      <c r="C155" s="22"/>
      <c r="D155" s="23"/>
      <c r="E155" s="22"/>
      <c r="F155" s="23"/>
      <c r="G155" s="81"/>
      <c r="H155" s="82"/>
      <c r="I155" s="82"/>
      <c r="J155" s="93"/>
      <c r="K155" s="84"/>
      <c r="L155" s="84"/>
    </row>
    <row r="156" spans="1:14" ht="24" customHeight="1" x14ac:dyDescent="0.15">
      <c r="A156" s="24" t="s">
        <v>126</v>
      </c>
      <c r="B156" s="76"/>
      <c r="C156" s="22"/>
      <c r="D156" s="23"/>
      <c r="E156" s="22"/>
      <c r="F156" s="23"/>
      <c r="G156" s="81"/>
      <c r="H156" s="82"/>
      <c r="I156" s="82"/>
      <c r="J156" s="93"/>
      <c r="K156" s="84"/>
      <c r="L156" s="84"/>
    </row>
    <row r="157" spans="1:14" ht="20.25" customHeight="1" x14ac:dyDescent="0.15">
      <c r="A157" s="24"/>
      <c r="B157" s="76"/>
      <c r="C157" s="22"/>
      <c r="D157" s="23"/>
      <c r="E157" s="22"/>
      <c r="F157" s="23"/>
      <c r="G157" s="81"/>
      <c r="H157" s="82"/>
      <c r="I157" s="82"/>
      <c r="J157" s="93"/>
      <c r="K157" s="84"/>
      <c r="L157" s="84"/>
    </row>
    <row r="158" spans="1:14" ht="24" customHeight="1" x14ac:dyDescent="0.15">
      <c r="A158" s="24"/>
      <c r="B158" s="76"/>
      <c r="C158" s="22"/>
      <c r="D158" s="23"/>
      <c r="E158" s="22"/>
      <c r="F158" s="23"/>
      <c r="G158" s="81"/>
      <c r="H158" s="82"/>
      <c r="I158" s="82"/>
      <c r="J158" s="93"/>
      <c r="K158" s="84"/>
      <c r="L158" s="84"/>
    </row>
    <row r="159" spans="1:14" ht="24" customHeight="1" x14ac:dyDescent="0.15">
      <c r="A159" s="24"/>
      <c r="B159" s="76"/>
      <c r="C159" s="22"/>
      <c r="D159" s="23"/>
      <c r="E159" s="22"/>
      <c r="F159" s="23"/>
      <c r="G159" s="81"/>
      <c r="H159" s="82"/>
      <c r="I159" s="82"/>
      <c r="J159" s="93"/>
      <c r="K159" s="84"/>
      <c r="L159" s="84"/>
    </row>
    <row r="160" spans="1:14" ht="24" customHeight="1" x14ac:dyDescent="0.15">
      <c r="A160" s="24"/>
      <c r="B160" s="76"/>
      <c r="C160" s="22"/>
      <c r="D160" s="23"/>
      <c r="E160" s="22"/>
      <c r="F160" s="23"/>
      <c r="G160" s="81"/>
      <c r="H160" s="82"/>
      <c r="I160" s="82"/>
      <c r="J160" s="93"/>
      <c r="K160" s="84"/>
      <c r="L160" s="84"/>
    </row>
    <row r="161" spans="1:14" ht="24" customHeight="1" x14ac:dyDescent="0.15">
      <c r="A161" s="24"/>
      <c r="B161" s="76"/>
      <c r="C161" s="22"/>
      <c r="D161" s="23"/>
      <c r="E161" s="22"/>
      <c r="F161" s="23"/>
      <c r="G161" s="81"/>
      <c r="H161" s="82"/>
      <c r="I161" s="82"/>
      <c r="J161" s="93"/>
      <c r="K161" s="84"/>
      <c r="L161" s="84"/>
    </row>
    <row r="162" spans="1:14" ht="28.5" customHeight="1" x14ac:dyDescent="0.15">
      <c r="A162" s="24"/>
      <c r="B162" s="76"/>
      <c r="C162" s="22"/>
      <c r="D162" s="23"/>
      <c r="E162" s="22"/>
      <c r="F162" s="23"/>
      <c r="G162" s="81"/>
      <c r="H162" s="82"/>
      <c r="I162" s="82"/>
      <c r="J162" s="93"/>
      <c r="K162" s="84"/>
      <c r="L162" s="84"/>
    </row>
    <row r="163" spans="1:14" ht="28.5" customHeight="1" x14ac:dyDescent="0.15">
      <c r="A163" s="24"/>
      <c r="B163" s="76"/>
      <c r="C163" s="22"/>
      <c r="D163" s="23"/>
      <c r="E163" s="22"/>
      <c r="F163" s="23"/>
      <c r="G163" s="81"/>
      <c r="H163" s="82"/>
      <c r="I163" s="82"/>
      <c r="J163" s="93"/>
      <c r="K163" s="84"/>
      <c r="L163" s="84"/>
    </row>
    <row r="164" spans="1:14" ht="28.5" customHeight="1" x14ac:dyDescent="0.15">
      <c r="A164" s="24"/>
      <c r="B164" s="76"/>
      <c r="C164" s="22"/>
      <c r="D164" s="23"/>
      <c r="E164" s="22"/>
      <c r="F164" s="23"/>
      <c r="G164" s="81"/>
      <c r="H164" s="82"/>
      <c r="I164" s="82"/>
      <c r="J164" s="93"/>
      <c r="K164" s="84"/>
      <c r="L164" s="84"/>
    </row>
    <row r="165" spans="1:14" ht="28.5" customHeight="1" x14ac:dyDescent="0.15">
      <c r="A165" s="24"/>
      <c r="B165" s="76"/>
      <c r="C165" s="22"/>
      <c r="D165" s="23"/>
      <c r="E165" s="22"/>
      <c r="F165" s="23"/>
      <c r="G165" s="81"/>
      <c r="H165" s="82"/>
      <c r="I165" s="82"/>
      <c r="J165" s="93"/>
      <c r="K165" s="84"/>
      <c r="L165" s="84"/>
    </row>
    <row r="166" spans="1:14" ht="9" customHeight="1" x14ac:dyDescent="0.15">
      <c r="A166" s="24"/>
      <c r="B166" s="76"/>
      <c r="C166" s="22"/>
      <c r="D166" s="23"/>
      <c r="E166" s="22"/>
      <c r="F166" s="23"/>
      <c r="G166" s="81"/>
      <c r="H166" s="82"/>
      <c r="I166" s="82"/>
      <c r="J166" s="93"/>
      <c r="K166" s="84"/>
      <c r="L166" s="84"/>
    </row>
    <row r="167" spans="1:14" ht="28.5" customHeight="1" x14ac:dyDescent="0.15">
      <c r="A167" s="188" t="s">
        <v>152</v>
      </c>
      <c r="B167" s="188"/>
      <c r="C167" s="188"/>
      <c r="D167" s="188"/>
      <c r="E167" s="188"/>
      <c r="F167" s="188"/>
      <c r="G167" s="188"/>
      <c r="H167" s="188"/>
      <c r="I167" s="188"/>
      <c r="J167" s="188"/>
      <c r="K167" s="188"/>
      <c r="L167" s="188"/>
      <c r="M167" s="188"/>
      <c r="N167" s="188"/>
    </row>
  </sheetData>
  <mergeCells count="81">
    <mergeCell ref="A106:B107"/>
    <mergeCell ref="C106:D107"/>
    <mergeCell ref="E106:F107"/>
    <mergeCell ref="A86:N86"/>
    <mergeCell ref="N40:N41"/>
    <mergeCell ref="A66:B67"/>
    <mergeCell ref="C66:D67"/>
    <mergeCell ref="E66:F67"/>
    <mergeCell ref="G66:G67"/>
    <mergeCell ref="H66:H67"/>
    <mergeCell ref="I66:J66"/>
    <mergeCell ref="K66:K67"/>
    <mergeCell ref="L66:M66"/>
    <mergeCell ref="N66:N67"/>
    <mergeCell ref="G40:G41"/>
    <mergeCell ref="L40:M40"/>
    <mergeCell ref="A167:N167"/>
    <mergeCell ref="A37:F37"/>
    <mergeCell ref="A84:F84"/>
    <mergeCell ref="A122:F122"/>
    <mergeCell ref="A154:F154"/>
    <mergeCell ref="A143:B144"/>
    <mergeCell ref="C143:D144"/>
    <mergeCell ref="E143:F144"/>
    <mergeCell ref="G143:G144"/>
    <mergeCell ref="H143:H144"/>
    <mergeCell ref="I143:J143"/>
    <mergeCell ref="K143:K144"/>
    <mergeCell ref="L143:M143"/>
    <mergeCell ref="N143:N144"/>
    <mergeCell ref="H88:H89"/>
    <mergeCell ref="N88:N89"/>
    <mergeCell ref="K106:K107"/>
    <mergeCell ref="L106:M106"/>
    <mergeCell ref="N106:N107"/>
    <mergeCell ref="I125:J125"/>
    <mergeCell ref="K40:K41"/>
    <mergeCell ref="L125:M125"/>
    <mergeCell ref="I88:J88"/>
    <mergeCell ref="L88:M88"/>
    <mergeCell ref="K88:K89"/>
    <mergeCell ref="A3:N3"/>
    <mergeCell ref="A5:N5"/>
    <mergeCell ref="E7:F8"/>
    <mergeCell ref="G7:G8"/>
    <mergeCell ref="H7:H8"/>
    <mergeCell ref="N7:N8"/>
    <mergeCell ref="K7:K8"/>
    <mergeCell ref="I7:J7"/>
    <mergeCell ref="L7:M7"/>
    <mergeCell ref="A7:B8"/>
    <mergeCell ref="C7:D8"/>
    <mergeCell ref="K125:K126"/>
    <mergeCell ref="G88:G89"/>
    <mergeCell ref="H40:H41"/>
    <mergeCell ref="A64:N64"/>
    <mergeCell ref="A40:B41"/>
    <mergeCell ref="C40:D41"/>
    <mergeCell ref="E40:F41"/>
    <mergeCell ref="A125:B126"/>
    <mergeCell ref="C125:D126"/>
    <mergeCell ref="E125:F126"/>
    <mergeCell ref="G125:G126"/>
    <mergeCell ref="H125:H126"/>
    <mergeCell ref="N125:N126"/>
    <mergeCell ref="G106:G107"/>
    <mergeCell ref="H106:H107"/>
    <mergeCell ref="I106:J106"/>
    <mergeCell ref="N24:N25"/>
    <mergeCell ref="A88:B89"/>
    <mergeCell ref="C88:D89"/>
    <mergeCell ref="E88:F89"/>
    <mergeCell ref="I40:J40"/>
    <mergeCell ref="I24:J24"/>
    <mergeCell ref="K24:K25"/>
    <mergeCell ref="L24:M24"/>
    <mergeCell ref="A24:B25"/>
    <mergeCell ref="C24:D25"/>
    <mergeCell ref="E24:F25"/>
    <mergeCell ref="G24:G25"/>
    <mergeCell ref="H24:H25"/>
  </mergeCells>
  <phoneticPr fontId="1"/>
  <dataValidations count="2">
    <dataValidation imeMode="hiragana" allowBlank="1" showInputMessage="1" showErrorMessage="1" sqref="A168:F65637 B87 A86:A88 C65:F66 C124:F125 B6 B39 A5:A7 A154:A167 C105:F106 A9:F14 B123:F123 A37:A40 B124 C23:F24 B90:F104 B15:F22 A42:F63 B23 A15:A24 A64:A66 B65 C39:F40 B105 A90:A106 A68:F83 C141:F143 A108:A125 B142 A127:F140 A26:F36 B38:F38 A84 A85:F85 B108:F121 A145:F153 C155:F166 C6:F7 C87:F88 A141:A143"/>
    <dataValidation imeMode="off" allowBlank="1" showInputMessage="1" showErrorMessage="1" sqref="G39 G42:H60 G90:H104 G65 G68:H81 G123:H123 G127:H140 G108:H121 G145:H153"/>
  </dataValidations>
  <pageMargins left="0.98425196850393704" right="0.39370078740157483" top="0.78740157480314965" bottom="0" header="0.51181102362204722" footer="0.31496062992125984"/>
  <pageSetup paperSize="9" scale="85" fitToHeight="0" orientation="landscape" r:id="rId1"/>
  <headerFooter alignWithMargins="0"/>
  <rowBreaks count="7" manualBreakCount="7">
    <brk id="22" max="13" man="1"/>
    <brk id="38" max="13" man="1"/>
    <brk id="64" max="13" man="1"/>
    <brk id="85" max="13" man="1"/>
    <brk id="104" max="13" man="1"/>
    <brk id="123" max="13" man="1"/>
    <brk id="14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査定（款・項別）</vt:lpstr>
      <vt:lpstr>査定（３条＋４条）</vt:lpstr>
      <vt:lpstr>'査定（３条＋４条）'!Print_Area</vt:lpstr>
      <vt:lpstr>'査定（款・項別）'!Print_Area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神田　英明</dc:creator>
  <cp:lastModifiedBy>Setup</cp:lastModifiedBy>
  <cp:lastPrinted>2021-01-28T23:37:35Z</cp:lastPrinted>
  <dcterms:created xsi:type="dcterms:W3CDTF">1997-01-08T22:48:59Z</dcterms:created>
  <dcterms:modified xsi:type="dcterms:W3CDTF">2021-02-01T02:58:12Z</dcterms:modified>
</cp:coreProperties>
</file>